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0187ah6\Desktop\00 DFG Landesverfassungsgerichte\01 Landesverfassungsgerichte\00 Verfassungsgerichte\14 Sachsen-Anhalt\"/>
    </mc:Choice>
  </mc:AlternateContent>
  <bookViews>
    <workbookView xWindow="-110" yWindow="-110" windowWidth="19420" windowHeight="10420"/>
  </bookViews>
  <sheets>
    <sheet name="ST Rohdaten" sheetId="1" r:id="rId1"/>
    <sheet name="ST kodiert" sheetId="2" r:id="rId2"/>
  </sheets>
  <definedNames>
    <definedName name="_xlnm.Print_Titles" localSheetId="1">'ST kodiert'!$B:$B</definedName>
    <definedName name="_xlnm.Print_Titles" localSheetId="0">'ST Rohdaten'!$B:$B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73" i="2" l="1"/>
  <c r="AO73" i="2" s="1"/>
  <c r="AD73" i="2"/>
  <c r="AC73" i="2"/>
  <c r="Z73" i="2"/>
  <c r="AB73" i="2" s="1"/>
  <c r="Y73" i="2"/>
  <c r="AA73" i="2" s="1"/>
  <c r="AM72" i="2"/>
  <c r="AO72" i="2" s="1"/>
  <c r="AD72" i="2"/>
  <c r="AC72" i="2"/>
  <c r="Z72" i="2"/>
  <c r="AB72" i="2" s="1"/>
  <c r="Y72" i="2"/>
  <c r="AA72" i="2" s="1"/>
  <c r="AM71" i="2"/>
  <c r="AO71" i="2" s="1"/>
  <c r="AD71" i="2"/>
  <c r="AO70" i="2"/>
  <c r="AM70" i="2"/>
  <c r="W70" i="2"/>
  <c r="V70" i="2"/>
  <c r="U70" i="2"/>
  <c r="AD70" i="2" s="1"/>
  <c r="P70" i="2"/>
  <c r="AM69" i="2"/>
  <c r="AO69" i="2" s="1"/>
  <c r="AD69" i="2"/>
  <c r="Y69" i="2"/>
  <c r="AA69" i="2" s="1"/>
  <c r="T69" i="2"/>
  <c r="S69" i="2"/>
  <c r="AM68" i="2"/>
  <c r="AO68" i="2" s="1"/>
  <c r="AD68" i="2"/>
  <c r="AA68" i="2"/>
  <c r="Y68" i="2"/>
  <c r="Z68" i="2" s="1"/>
  <c r="AB68" i="2" s="1"/>
  <c r="T68" i="2"/>
  <c r="S68" i="2"/>
  <c r="AM67" i="2"/>
  <c r="AO67" i="2" s="1"/>
  <c r="AD67" i="2"/>
  <c r="AC67" i="2"/>
  <c r="Y67" i="2"/>
  <c r="AA67" i="2" s="1"/>
  <c r="T67" i="2"/>
  <c r="S67" i="2"/>
  <c r="AM66" i="2"/>
  <c r="AO66" i="2" s="1"/>
  <c r="AD66" i="2"/>
  <c r="AB66" i="2"/>
  <c r="AA66" i="2"/>
  <c r="Y66" i="2"/>
  <c r="Z66" i="2" s="1"/>
  <c r="T66" i="2"/>
  <c r="S66" i="2"/>
  <c r="AM65" i="2"/>
  <c r="AO65" i="2" s="1"/>
  <c r="AD65" i="2"/>
  <c r="AC65" i="2"/>
  <c r="Z65" i="2"/>
  <c r="AB65" i="2" s="1"/>
  <c r="Y65" i="2"/>
  <c r="AA65" i="2" s="1"/>
  <c r="T65" i="2"/>
  <c r="S65" i="2"/>
  <c r="AO64" i="2"/>
  <c r="AM64" i="2"/>
  <c r="AD64" i="2"/>
  <c r="AB64" i="2"/>
  <c r="AA64" i="2"/>
  <c r="Y64" i="2"/>
  <c r="Z64" i="2" s="1"/>
  <c r="T64" i="2"/>
  <c r="S64" i="2"/>
  <c r="AM63" i="2"/>
  <c r="AO63" i="2" s="1"/>
  <c r="AD63" i="2"/>
  <c r="Y63" i="2"/>
  <c r="AA63" i="2" s="1"/>
  <c r="T63" i="2"/>
  <c r="S63" i="2"/>
  <c r="AM62" i="2"/>
  <c r="AO62" i="2" s="1"/>
  <c r="AD62" i="2"/>
  <c r="AA62" i="2"/>
  <c r="Y62" i="2"/>
  <c r="Z62" i="2" s="1"/>
  <c r="AB62" i="2" s="1"/>
  <c r="T62" i="2"/>
  <c r="S62" i="2"/>
  <c r="AM61" i="2"/>
  <c r="AO61" i="2" s="1"/>
  <c r="AD61" i="2"/>
  <c r="Y61" i="2"/>
  <c r="AA61" i="2" s="1"/>
  <c r="T61" i="2"/>
  <c r="S61" i="2"/>
  <c r="AM60" i="2"/>
  <c r="AO60" i="2" s="1"/>
  <c r="AD60" i="2"/>
  <c r="AA60" i="2"/>
  <c r="Y60" i="2"/>
  <c r="Z60" i="2" s="1"/>
  <c r="AB60" i="2" s="1"/>
  <c r="T60" i="2"/>
  <c r="S60" i="2"/>
  <c r="AM59" i="2"/>
  <c r="AO59" i="2" s="1"/>
  <c r="AD59" i="2"/>
  <c r="AC59" i="2"/>
  <c r="Y59" i="2"/>
  <c r="AA59" i="2" s="1"/>
  <c r="T59" i="2"/>
  <c r="S59" i="2"/>
  <c r="AM58" i="2"/>
  <c r="AO58" i="2" s="1"/>
  <c r="AD58" i="2"/>
  <c r="AB58" i="2"/>
  <c r="AA58" i="2"/>
  <c r="Y58" i="2"/>
  <c r="Z58" i="2" s="1"/>
  <c r="T58" i="2"/>
  <c r="S58" i="2"/>
  <c r="AM57" i="2"/>
  <c r="AO57" i="2" s="1"/>
  <c r="AD57" i="2"/>
  <c r="AC57" i="2"/>
  <c r="Z57" i="2"/>
  <c r="AB57" i="2" s="1"/>
  <c r="Y57" i="2"/>
  <c r="AA57" i="2" s="1"/>
  <c r="T57" i="2"/>
  <c r="S57" i="2"/>
  <c r="AO56" i="2"/>
  <c r="AM56" i="2"/>
  <c r="AD56" i="2"/>
  <c r="AB56" i="2"/>
  <c r="AA56" i="2"/>
  <c r="Y56" i="2"/>
  <c r="Z56" i="2" s="1"/>
  <c r="T56" i="2"/>
  <c r="S56" i="2"/>
  <c r="AM55" i="2"/>
  <c r="AO55" i="2" s="1"/>
  <c r="AD55" i="2"/>
  <c r="Y55" i="2"/>
  <c r="AA55" i="2" s="1"/>
  <c r="T55" i="2"/>
  <c r="S55" i="2"/>
  <c r="AM54" i="2"/>
  <c r="AO54" i="2" s="1"/>
  <c r="AD54" i="2"/>
  <c r="AA54" i="2"/>
  <c r="Y54" i="2"/>
  <c r="Z54" i="2" s="1"/>
  <c r="AB54" i="2" s="1"/>
  <c r="T54" i="2"/>
  <c r="S54" i="2"/>
  <c r="AM53" i="2"/>
  <c r="AO53" i="2" s="1"/>
  <c r="AD53" i="2"/>
  <c r="Y53" i="2"/>
  <c r="AA53" i="2" s="1"/>
  <c r="T53" i="2"/>
  <c r="S53" i="2"/>
  <c r="AM52" i="2"/>
  <c r="AO52" i="2" s="1"/>
  <c r="AD52" i="2"/>
  <c r="AA52" i="2"/>
  <c r="Y52" i="2"/>
  <c r="Z52" i="2" s="1"/>
  <c r="AB52" i="2" s="1"/>
  <c r="T52" i="2"/>
  <c r="S52" i="2"/>
  <c r="AM51" i="2"/>
  <c r="AO51" i="2" s="1"/>
  <c r="AD51" i="2"/>
  <c r="AC51" i="2"/>
  <c r="Y51" i="2"/>
  <c r="AA51" i="2" s="1"/>
  <c r="T51" i="2"/>
  <c r="S51" i="2"/>
  <c r="AM50" i="2"/>
  <c r="AO50" i="2" s="1"/>
  <c r="AD50" i="2"/>
  <c r="AB50" i="2"/>
  <c r="AA50" i="2"/>
  <c r="Y50" i="2"/>
  <c r="Z50" i="2" s="1"/>
  <c r="T50" i="2"/>
  <c r="S50" i="2"/>
  <c r="AM49" i="2"/>
  <c r="AO49" i="2" s="1"/>
  <c r="AD49" i="2"/>
  <c r="AC49" i="2"/>
  <c r="Z49" i="2"/>
  <c r="AB49" i="2" s="1"/>
  <c r="Y49" i="2"/>
  <c r="AA49" i="2" s="1"/>
  <c r="T49" i="2"/>
  <c r="S49" i="2"/>
  <c r="AO48" i="2"/>
  <c r="AM48" i="2"/>
  <c r="AD48" i="2"/>
  <c r="AB48" i="2"/>
  <c r="AA48" i="2"/>
  <c r="Y48" i="2"/>
  <c r="Z48" i="2" s="1"/>
  <c r="T48" i="2"/>
  <c r="S48" i="2"/>
  <c r="AM47" i="2"/>
  <c r="AO47" i="2" s="1"/>
  <c r="AD47" i="2"/>
  <c r="Y47" i="2"/>
  <c r="AA47" i="2" s="1"/>
  <c r="T47" i="2"/>
  <c r="S47" i="2"/>
  <c r="AM46" i="2"/>
  <c r="AO46" i="2" s="1"/>
  <c r="AD46" i="2"/>
  <c r="AA46" i="2"/>
  <c r="Y46" i="2"/>
  <c r="Z46" i="2" s="1"/>
  <c r="AB46" i="2" s="1"/>
  <c r="T46" i="2"/>
  <c r="S46" i="2"/>
  <c r="AM45" i="2"/>
  <c r="AO45" i="2" s="1"/>
  <c r="AD45" i="2"/>
  <c r="Y45" i="2"/>
  <c r="AA45" i="2" s="1"/>
  <c r="T45" i="2"/>
  <c r="S45" i="2"/>
  <c r="AM44" i="2"/>
  <c r="AO44" i="2" s="1"/>
  <c r="AD44" i="2"/>
  <c r="AA44" i="2"/>
  <c r="Y44" i="2"/>
  <c r="Z44" i="2" s="1"/>
  <c r="AB44" i="2" s="1"/>
  <c r="T44" i="2"/>
  <c r="S44" i="2"/>
  <c r="AM43" i="2"/>
  <c r="AO43" i="2" s="1"/>
  <c r="AD43" i="2"/>
  <c r="AC43" i="2"/>
  <c r="Y43" i="2"/>
  <c r="AA43" i="2" s="1"/>
  <c r="T43" i="2"/>
  <c r="S43" i="2"/>
  <c r="AM42" i="2"/>
  <c r="AO42" i="2" s="1"/>
  <c r="AD42" i="2"/>
  <c r="AB42" i="2"/>
  <c r="AA42" i="2"/>
  <c r="Y42" i="2"/>
  <c r="Z42" i="2" s="1"/>
  <c r="T42" i="2"/>
  <c r="S42" i="2"/>
  <c r="AM41" i="2"/>
  <c r="AO41" i="2" s="1"/>
  <c r="AD41" i="2"/>
  <c r="AC41" i="2"/>
  <c r="Z41" i="2"/>
  <c r="AB41" i="2" s="1"/>
  <c r="Y41" i="2"/>
  <c r="AA41" i="2" s="1"/>
  <c r="T41" i="2"/>
  <c r="S41" i="2"/>
  <c r="AO40" i="2"/>
  <c r="AM40" i="2"/>
  <c r="AD40" i="2"/>
  <c r="AB40" i="2"/>
  <c r="AA40" i="2"/>
  <c r="Y40" i="2"/>
  <c r="Z40" i="2" s="1"/>
  <c r="T40" i="2"/>
  <c r="S40" i="2"/>
  <c r="AM39" i="2"/>
  <c r="AO39" i="2" s="1"/>
  <c r="AD39" i="2"/>
  <c r="Y39" i="2"/>
  <c r="AA39" i="2" s="1"/>
  <c r="T39" i="2"/>
  <c r="S39" i="2"/>
  <c r="AM38" i="2"/>
  <c r="AO38" i="2" s="1"/>
  <c r="AD38" i="2"/>
  <c r="AA38" i="2"/>
  <c r="Y38" i="2"/>
  <c r="Z38" i="2" s="1"/>
  <c r="AB38" i="2" s="1"/>
  <c r="T38" i="2"/>
  <c r="S38" i="2"/>
  <c r="AM37" i="2"/>
  <c r="AO37" i="2" s="1"/>
  <c r="AD37" i="2"/>
  <c r="Y37" i="2"/>
  <c r="AA37" i="2" s="1"/>
  <c r="T37" i="2"/>
  <c r="S37" i="2"/>
  <c r="AM36" i="2"/>
  <c r="AO36" i="2" s="1"/>
  <c r="AD36" i="2"/>
  <c r="AA36" i="2"/>
  <c r="Y36" i="2"/>
  <c r="Z36" i="2" s="1"/>
  <c r="AB36" i="2" s="1"/>
  <c r="T36" i="2"/>
  <c r="S36" i="2"/>
  <c r="AM35" i="2"/>
  <c r="AO35" i="2" s="1"/>
  <c r="AD35" i="2"/>
  <c r="AC35" i="2"/>
  <c r="Y35" i="2"/>
  <c r="AA35" i="2" s="1"/>
  <c r="T35" i="2"/>
  <c r="S35" i="2"/>
  <c r="AM34" i="2"/>
  <c r="AO34" i="2" s="1"/>
  <c r="AD34" i="2"/>
  <c r="AB34" i="2"/>
  <c r="AA34" i="2"/>
  <c r="Y34" i="2"/>
  <c r="Z34" i="2" s="1"/>
  <c r="T34" i="2"/>
  <c r="S34" i="2"/>
  <c r="AM33" i="2"/>
  <c r="AO33" i="2" s="1"/>
  <c r="AD33" i="2"/>
  <c r="AC33" i="2"/>
  <c r="Z33" i="2"/>
  <c r="AB33" i="2" s="1"/>
  <c r="Y33" i="2"/>
  <c r="AA33" i="2" s="1"/>
  <c r="T33" i="2"/>
  <c r="AM32" i="2"/>
  <c r="AO32" i="2" s="1"/>
  <c r="AD32" i="2"/>
  <c r="AA32" i="2"/>
  <c r="Z32" i="2"/>
  <c r="AB32" i="2" s="1"/>
  <c r="Y32" i="2"/>
  <c r="AC32" i="2" s="1"/>
  <c r="T32" i="2"/>
  <c r="AM31" i="2"/>
  <c r="AO31" i="2" s="1"/>
  <c r="AD31" i="2"/>
  <c r="AB31" i="2"/>
  <c r="AA31" i="2"/>
  <c r="Y31" i="2"/>
  <c r="Z31" i="2" s="1"/>
  <c r="T31" i="2"/>
  <c r="AO30" i="2"/>
  <c r="AM30" i="2"/>
  <c r="AD30" i="2"/>
  <c r="AC30" i="2"/>
  <c r="Y30" i="2"/>
  <c r="T30" i="2"/>
  <c r="AM29" i="2"/>
  <c r="AO29" i="2" s="1"/>
  <c r="AD29" i="2"/>
  <c r="Y29" i="2"/>
  <c r="AA29" i="2" s="1"/>
  <c r="T29" i="2"/>
  <c r="AM28" i="2"/>
  <c r="AO28" i="2" s="1"/>
  <c r="AD28" i="2"/>
  <c r="AA28" i="2"/>
  <c r="Z28" i="2"/>
  <c r="AB28" i="2" s="1"/>
  <c r="Y28" i="2"/>
  <c r="AC28" i="2" s="1"/>
  <c r="T28" i="2"/>
  <c r="AM27" i="2"/>
  <c r="AO27" i="2" s="1"/>
  <c r="AD27" i="2"/>
  <c r="AA27" i="2"/>
  <c r="Y27" i="2"/>
  <c r="Z27" i="2" s="1"/>
  <c r="AB27" i="2" s="1"/>
  <c r="T27" i="2"/>
  <c r="AO26" i="2"/>
  <c r="AM26" i="2"/>
  <c r="AD26" i="2"/>
  <c r="Y26" i="2"/>
  <c r="T26" i="2"/>
  <c r="AM25" i="2"/>
  <c r="AO25" i="2" s="1"/>
  <c r="AD25" i="2"/>
  <c r="AC25" i="2"/>
  <c r="Z25" i="2"/>
  <c r="AB25" i="2" s="1"/>
  <c r="Y25" i="2"/>
  <c r="AA25" i="2" s="1"/>
  <c r="T25" i="2"/>
  <c r="AM24" i="2"/>
  <c r="AO24" i="2" s="1"/>
  <c r="AD24" i="2"/>
  <c r="AA24" i="2"/>
  <c r="Z24" i="2"/>
  <c r="AB24" i="2" s="1"/>
  <c r="Y24" i="2"/>
  <c r="AC24" i="2" s="1"/>
  <c r="T24" i="2"/>
  <c r="AO23" i="2"/>
  <c r="AM23" i="2"/>
  <c r="AD23" i="2"/>
  <c r="AB23" i="2"/>
  <c r="AA23" i="2"/>
  <c r="Y23" i="2"/>
  <c r="Z23" i="2" s="1"/>
  <c r="T23" i="2"/>
  <c r="AO22" i="2"/>
  <c r="AM22" i="2"/>
  <c r="AD22" i="2"/>
  <c r="AC22" i="2"/>
  <c r="Y22" i="2"/>
  <c r="T22" i="2"/>
  <c r="AM21" i="2"/>
  <c r="AO21" i="2" s="1"/>
  <c r="AD21" i="2"/>
  <c r="Y21" i="2"/>
  <c r="AA21" i="2" s="1"/>
  <c r="T21" i="2"/>
  <c r="AM20" i="2"/>
  <c r="AO20" i="2" s="1"/>
  <c r="AD20" i="2"/>
  <c r="AA20" i="2"/>
  <c r="Z20" i="2"/>
  <c r="AB20" i="2" s="1"/>
  <c r="Y20" i="2"/>
  <c r="AC20" i="2" s="1"/>
  <c r="T20" i="2"/>
  <c r="AM19" i="2"/>
  <c r="AO19" i="2" s="1"/>
  <c r="AD19" i="2"/>
  <c r="AA19" i="2"/>
  <c r="Y19" i="2"/>
  <c r="Z19" i="2" s="1"/>
  <c r="AB19" i="2" s="1"/>
  <c r="T19" i="2"/>
  <c r="AO18" i="2"/>
  <c r="AM18" i="2"/>
  <c r="AD18" i="2"/>
  <c r="Y18" i="2"/>
  <c r="T18" i="2"/>
  <c r="AM17" i="2"/>
  <c r="AO17" i="2" s="1"/>
  <c r="AD17" i="2"/>
  <c r="AC17" i="2"/>
  <c r="Z17" i="2"/>
  <c r="AB17" i="2" s="1"/>
  <c r="Y17" i="2"/>
  <c r="AA17" i="2" s="1"/>
  <c r="T17" i="2"/>
  <c r="S17" i="2"/>
  <c r="AO16" i="2"/>
  <c r="AM16" i="2"/>
  <c r="AD16" i="2"/>
  <c r="AB16" i="2"/>
  <c r="AA16" i="2"/>
  <c r="Y16" i="2"/>
  <c r="Z16" i="2" s="1"/>
  <c r="T16" i="2"/>
  <c r="S16" i="2"/>
  <c r="AO15" i="2"/>
  <c r="AM15" i="2"/>
  <c r="AD15" i="2"/>
  <c r="Y15" i="2"/>
  <c r="AA15" i="2" s="1"/>
  <c r="T15" i="2"/>
  <c r="S15" i="2"/>
  <c r="AM14" i="2"/>
  <c r="AO14" i="2" s="1"/>
  <c r="AD14" i="2"/>
  <c r="AA14" i="2"/>
  <c r="Z14" i="2"/>
  <c r="AB14" i="2" s="1"/>
  <c r="Y14" i="2"/>
  <c r="AC14" i="2" s="1"/>
  <c r="T14" i="2"/>
  <c r="S14" i="2"/>
  <c r="AO13" i="2"/>
  <c r="AM13" i="2"/>
  <c r="AD13" i="2"/>
  <c r="Y13" i="2"/>
  <c r="AA13" i="2" s="1"/>
  <c r="T13" i="2"/>
  <c r="S13" i="2"/>
  <c r="AM12" i="2"/>
  <c r="AO12" i="2" s="1"/>
  <c r="AD12" i="2"/>
  <c r="AA12" i="2"/>
  <c r="Z12" i="2"/>
  <c r="AB12" i="2" s="1"/>
  <c r="Y12" i="2"/>
  <c r="AC12" i="2" s="1"/>
  <c r="T12" i="2"/>
  <c r="S12" i="2"/>
  <c r="AO11" i="2"/>
  <c r="AM11" i="2"/>
  <c r="AD11" i="2"/>
  <c r="Y11" i="2"/>
  <c r="AA11" i="2" s="1"/>
  <c r="T11" i="2"/>
  <c r="S11" i="2"/>
  <c r="AM10" i="2"/>
  <c r="AO10" i="2" s="1"/>
  <c r="AD10" i="2"/>
  <c r="AA10" i="2"/>
  <c r="Z10" i="2"/>
  <c r="AB10" i="2" s="1"/>
  <c r="Y10" i="2"/>
  <c r="AC10" i="2" s="1"/>
  <c r="T10" i="2"/>
  <c r="S10" i="2"/>
  <c r="AO9" i="2"/>
  <c r="AM9" i="2"/>
  <c r="AD9" i="2"/>
  <c r="Y9" i="2"/>
  <c r="AA9" i="2" s="1"/>
  <c r="T9" i="2"/>
  <c r="S9" i="2"/>
  <c r="AM8" i="2"/>
  <c r="AO8" i="2" s="1"/>
  <c r="AD8" i="2"/>
  <c r="AA8" i="2"/>
  <c r="Z8" i="2"/>
  <c r="AB8" i="2" s="1"/>
  <c r="Y8" i="2"/>
  <c r="AC8" i="2" s="1"/>
  <c r="T8" i="2"/>
  <c r="S8" i="2"/>
  <c r="AO7" i="2"/>
  <c r="AM7" i="2"/>
  <c r="AD7" i="2"/>
  <c r="Y7" i="2"/>
  <c r="AA7" i="2" s="1"/>
  <c r="T7" i="2"/>
  <c r="S7" i="2"/>
  <c r="AM6" i="2"/>
  <c r="AO6" i="2" s="1"/>
  <c r="AD6" i="2"/>
  <c r="AA6" i="2"/>
  <c r="Z6" i="2"/>
  <c r="AB6" i="2" s="1"/>
  <c r="Y6" i="2"/>
  <c r="AC6" i="2" s="1"/>
  <c r="T6" i="2"/>
  <c r="S6" i="2"/>
  <c r="AO5" i="2"/>
  <c r="AM5" i="2"/>
  <c r="AD5" i="2"/>
  <c r="Y5" i="2"/>
  <c r="AA5" i="2" s="1"/>
  <c r="T5" i="2"/>
  <c r="S5" i="2"/>
  <c r="AM4" i="2"/>
  <c r="AO4" i="2" s="1"/>
  <c r="AD4" i="2"/>
  <c r="AA4" i="2"/>
  <c r="Z4" i="2"/>
  <c r="AB4" i="2" s="1"/>
  <c r="Y4" i="2"/>
  <c r="AC4" i="2" s="1"/>
  <c r="T4" i="2"/>
  <c r="S4" i="2"/>
  <c r="AO3" i="2"/>
  <c r="AM3" i="2"/>
  <c r="AD3" i="2"/>
  <c r="Y3" i="2"/>
  <c r="AA3" i="2" s="1"/>
  <c r="T3" i="2"/>
  <c r="S3" i="2"/>
  <c r="AM2" i="2"/>
  <c r="AO2" i="2" s="1"/>
  <c r="AD2" i="2"/>
  <c r="AA2" i="2"/>
  <c r="Z2" i="2"/>
  <c r="Y2" i="2"/>
  <c r="Y70" i="2" s="1"/>
  <c r="AC70" i="2" s="1"/>
  <c r="T2" i="2"/>
  <c r="S2" i="2"/>
  <c r="S70" i="2" s="1"/>
  <c r="S71" i="2" s="1"/>
  <c r="AC3" i="2" l="1"/>
  <c r="AC7" i="2"/>
  <c r="AC11" i="2"/>
  <c r="AC15" i="2"/>
  <c r="Z55" i="2"/>
  <c r="AB55" i="2" s="1"/>
  <c r="Z63" i="2"/>
  <c r="AB63" i="2" s="1"/>
  <c r="V71" i="2"/>
  <c r="Y71" i="2" s="1"/>
  <c r="AB2" i="2"/>
  <c r="Z3" i="2"/>
  <c r="AB3" i="2" s="1"/>
  <c r="Z5" i="2"/>
  <c r="AB5" i="2" s="1"/>
  <c r="Z7" i="2"/>
  <c r="AB7" i="2" s="1"/>
  <c r="Z9" i="2"/>
  <c r="AB9" i="2" s="1"/>
  <c r="Z11" i="2"/>
  <c r="AB11" i="2" s="1"/>
  <c r="Z13" i="2"/>
  <c r="AB13" i="2" s="1"/>
  <c r="Z15" i="2"/>
  <c r="AB15" i="2" s="1"/>
  <c r="Z21" i="2"/>
  <c r="AB21" i="2" s="1"/>
  <c r="Z29" i="2"/>
  <c r="AB29" i="2" s="1"/>
  <c r="Z37" i="2"/>
  <c r="AB37" i="2" s="1"/>
  <c r="AC39" i="2"/>
  <c r="Z45" i="2"/>
  <c r="AB45" i="2" s="1"/>
  <c r="AC47" i="2"/>
  <c r="Z53" i="2"/>
  <c r="AB53" i="2" s="1"/>
  <c r="AC55" i="2"/>
  <c r="Z61" i="2"/>
  <c r="AB61" i="2" s="1"/>
  <c r="AC63" i="2"/>
  <c r="AA70" i="2"/>
  <c r="Z69" i="2"/>
  <c r="AB69" i="2" s="1"/>
  <c r="W71" i="2"/>
  <c r="AC5" i="2"/>
  <c r="AC9" i="2"/>
  <c r="AC13" i="2"/>
  <c r="AA18" i="2"/>
  <c r="Z18" i="2"/>
  <c r="AB18" i="2" s="1"/>
  <c r="AA26" i="2"/>
  <c r="Z26" i="2"/>
  <c r="AB26" i="2" s="1"/>
  <c r="Z39" i="2"/>
  <c r="AB39" i="2" s="1"/>
  <c r="Z47" i="2"/>
  <c r="AB47" i="2" s="1"/>
  <c r="AC2" i="2"/>
  <c r="AC18" i="2"/>
  <c r="AC21" i="2"/>
  <c r="AA22" i="2"/>
  <c r="Z22" i="2"/>
  <c r="AB22" i="2" s="1"/>
  <c r="AC26" i="2"/>
  <c r="AC29" i="2"/>
  <c r="AA30" i="2"/>
  <c r="Z30" i="2"/>
  <c r="AB30" i="2" s="1"/>
  <c r="Z35" i="2"/>
  <c r="AB35" i="2" s="1"/>
  <c r="AC37" i="2"/>
  <c r="Z43" i="2"/>
  <c r="AB43" i="2" s="1"/>
  <c r="AC45" i="2"/>
  <c r="Z51" i="2"/>
  <c r="AB51" i="2" s="1"/>
  <c r="AC53" i="2"/>
  <c r="Z59" i="2"/>
  <c r="AB59" i="2" s="1"/>
  <c r="AC61" i="2"/>
  <c r="Z67" i="2"/>
  <c r="AB67" i="2" s="1"/>
  <c r="AC69" i="2"/>
  <c r="AC16" i="2"/>
  <c r="AC19" i="2"/>
  <c r="AC23" i="2"/>
  <c r="AC27" i="2"/>
  <c r="AC31" i="2"/>
  <c r="AC34" i="2"/>
  <c r="AC36" i="2"/>
  <c r="AC38" i="2"/>
  <c r="AC40" i="2"/>
  <c r="AC42" i="2"/>
  <c r="AC44" i="2"/>
  <c r="AC46" i="2"/>
  <c r="AC48" i="2"/>
  <c r="AC50" i="2"/>
  <c r="AC52" i="2"/>
  <c r="AC54" i="2"/>
  <c r="AC56" i="2"/>
  <c r="AC58" i="2"/>
  <c r="AC60" i="2"/>
  <c r="AC62" i="2"/>
  <c r="AC64" i="2"/>
  <c r="AC66" i="2"/>
  <c r="AC68" i="2"/>
  <c r="W70" i="1"/>
  <c r="V70" i="1"/>
  <c r="U70" i="1"/>
  <c r="P70" i="1"/>
  <c r="Y72" i="1"/>
  <c r="Z72" i="1" s="1"/>
  <c r="AB72" i="1" s="1"/>
  <c r="Y73" i="1"/>
  <c r="Z73" i="1" s="1"/>
  <c r="AB73" i="1" s="1"/>
  <c r="AA73" i="1"/>
  <c r="AD72" i="1"/>
  <c r="AD73" i="1"/>
  <c r="AM72" i="1"/>
  <c r="AO72" i="1" s="1"/>
  <c r="AM73" i="1"/>
  <c r="AO73" i="1" s="1"/>
  <c r="AM71" i="1"/>
  <c r="AO71" i="1" s="1"/>
  <c r="AD71" i="1"/>
  <c r="AM70" i="1"/>
  <c r="AO70" i="1" s="1"/>
  <c r="AA71" i="2" l="1"/>
  <c r="AC71" i="2"/>
  <c r="Z71" i="2"/>
  <c r="AB71" i="2" s="1"/>
  <c r="Z70" i="2"/>
  <c r="AB70" i="2" s="1"/>
  <c r="AA72" i="1"/>
  <c r="AD70" i="1"/>
  <c r="AC73" i="1"/>
  <c r="AC72" i="1"/>
  <c r="T67" i="1" l="1"/>
  <c r="T69" i="1"/>
  <c r="S67" i="1"/>
  <c r="S69" i="1"/>
  <c r="Y67" i="1"/>
  <c r="Z67" i="1" s="1"/>
  <c r="AB67" i="1" s="1"/>
  <c r="Y69" i="1"/>
  <c r="AC69" i="1" s="1"/>
  <c r="AD67" i="1"/>
  <c r="AD69" i="1"/>
  <c r="AM67" i="1"/>
  <c r="AO67" i="1" s="1"/>
  <c r="AM69" i="1"/>
  <c r="AO69" i="1" s="1"/>
  <c r="T63" i="1"/>
  <c r="T57" i="1"/>
  <c r="S63" i="1"/>
  <c r="S57" i="1"/>
  <c r="Y63" i="1"/>
  <c r="Z63" i="1" s="1"/>
  <c r="AB63" i="1" s="1"/>
  <c r="Y57" i="1"/>
  <c r="Z57" i="1" s="1"/>
  <c r="AB57" i="1" s="1"/>
  <c r="AD63" i="1"/>
  <c r="AD57" i="1"/>
  <c r="AM63" i="1"/>
  <c r="AO63" i="1" s="1"/>
  <c r="AM57" i="1"/>
  <c r="AO57" i="1" s="1"/>
  <c r="T47" i="1"/>
  <c r="T39" i="1"/>
  <c r="S47" i="1"/>
  <c r="S39" i="1"/>
  <c r="Y47" i="1"/>
  <c r="Z47" i="1" s="1"/>
  <c r="AB47" i="1" s="1"/>
  <c r="Y39" i="1"/>
  <c r="Z39" i="1" s="1"/>
  <c r="AB39" i="1" s="1"/>
  <c r="AD47" i="1"/>
  <c r="AD39" i="1"/>
  <c r="AM47" i="1"/>
  <c r="AO47" i="1" s="1"/>
  <c r="AM39" i="1"/>
  <c r="AO39" i="1" s="1"/>
  <c r="AC57" i="1" l="1"/>
  <c r="AC63" i="1"/>
  <c r="AA57" i="1"/>
  <c r="AA63" i="1"/>
  <c r="AA69" i="1"/>
  <c r="Z69" i="1"/>
  <c r="AB69" i="1" s="1"/>
  <c r="AA67" i="1"/>
  <c r="AC67" i="1"/>
  <c r="AC39" i="1"/>
  <c r="AC47" i="1"/>
  <c r="AA47" i="1"/>
  <c r="AA39" i="1"/>
  <c r="T24" i="1" l="1"/>
  <c r="T27" i="1"/>
  <c r="Y24" i="1"/>
  <c r="Z24" i="1" s="1"/>
  <c r="AB24" i="1" s="1"/>
  <c r="Y27" i="1"/>
  <c r="Z27" i="1" s="1"/>
  <c r="AB27" i="1" s="1"/>
  <c r="AD24" i="1"/>
  <c r="AD27" i="1"/>
  <c r="AM24" i="1"/>
  <c r="AO24" i="1" s="1"/>
  <c r="AM27" i="1"/>
  <c r="AO27" i="1" s="1"/>
  <c r="T8" i="1"/>
  <c r="T10" i="1"/>
  <c r="S8" i="1"/>
  <c r="S10" i="1"/>
  <c r="Y8" i="1"/>
  <c r="Z8" i="1" s="1"/>
  <c r="AB8" i="1" s="1"/>
  <c r="Y10" i="1"/>
  <c r="Z10" i="1" s="1"/>
  <c r="AB10" i="1" s="1"/>
  <c r="AD8" i="1"/>
  <c r="AD10" i="1"/>
  <c r="AM8" i="1"/>
  <c r="AO8" i="1" s="1"/>
  <c r="AM10" i="1"/>
  <c r="AO10" i="1" s="1"/>
  <c r="AC27" i="1" l="1"/>
  <c r="AA27" i="1"/>
  <c r="AA24" i="1"/>
  <c r="AC24" i="1"/>
  <c r="AC10" i="1"/>
  <c r="AC8" i="1"/>
  <c r="AA10" i="1"/>
  <c r="AA8" i="1"/>
  <c r="AM68" i="1"/>
  <c r="AO68" i="1" s="1"/>
  <c r="AM66" i="1"/>
  <c r="AO66" i="1" s="1"/>
  <c r="AM65" i="1"/>
  <c r="AO65" i="1" s="1"/>
  <c r="AM64" i="1"/>
  <c r="AO64" i="1" s="1"/>
  <c r="AM62" i="1"/>
  <c r="AO62" i="1" s="1"/>
  <c r="AM61" i="1"/>
  <c r="AO61" i="1" s="1"/>
  <c r="AM60" i="1"/>
  <c r="AO60" i="1" s="1"/>
  <c r="AM59" i="1"/>
  <c r="AO59" i="1" s="1"/>
  <c r="AM58" i="1"/>
  <c r="AO58" i="1" s="1"/>
  <c r="AM56" i="1"/>
  <c r="AO56" i="1" s="1"/>
  <c r="AM55" i="1"/>
  <c r="AO55" i="1" s="1"/>
  <c r="AM54" i="1"/>
  <c r="AO54" i="1" s="1"/>
  <c r="AM53" i="1"/>
  <c r="AO53" i="1" s="1"/>
  <c r="AM52" i="1"/>
  <c r="AO52" i="1" s="1"/>
  <c r="AM51" i="1"/>
  <c r="AO51" i="1" s="1"/>
  <c r="AM50" i="1"/>
  <c r="AO50" i="1" s="1"/>
  <c r="AM49" i="1"/>
  <c r="AO49" i="1" s="1"/>
  <c r="AM48" i="1"/>
  <c r="AO48" i="1" s="1"/>
  <c r="AM46" i="1"/>
  <c r="AO46" i="1" s="1"/>
  <c r="AM45" i="1"/>
  <c r="AO45" i="1" s="1"/>
  <c r="AM44" i="1"/>
  <c r="AO44" i="1" s="1"/>
  <c r="AM43" i="1"/>
  <c r="AO43" i="1" s="1"/>
  <c r="AM42" i="1"/>
  <c r="AO42" i="1" s="1"/>
  <c r="AM41" i="1"/>
  <c r="AO41" i="1" s="1"/>
  <c r="AM40" i="1"/>
  <c r="AO40" i="1" s="1"/>
  <c r="AM38" i="1"/>
  <c r="AO38" i="1" s="1"/>
  <c r="AM37" i="1"/>
  <c r="AO37" i="1" s="1"/>
  <c r="AM36" i="1"/>
  <c r="AO36" i="1" s="1"/>
  <c r="AM35" i="1"/>
  <c r="AO35" i="1" s="1"/>
  <c r="AM34" i="1"/>
  <c r="AO34" i="1" s="1"/>
  <c r="AM33" i="1"/>
  <c r="AO33" i="1" s="1"/>
  <c r="AM32" i="1"/>
  <c r="AO32" i="1" s="1"/>
  <c r="AM31" i="1"/>
  <c r="AO31" i="1" s="1"/>
  <c r="AM30" i="1"/>
  <c r="AO30" i="1" s="1"/>
  <c r="AM29" i="1"/>
  <c r="AO29" i="1" s="1"/>
  <c r="AM28" i="1"/>
  <c r="AO28" i="1" s="1"/>
  <c r="AM26" i="1"/>
  <c r="AO26" i="1" s="1"/>
  <c r="AM25" i="1"/>
  <c r="AO25" i="1" s="1"/>
  <c r="AM23" i="1"/>
  <c r="AO23" i="1" s="1"/>
  <c r="AM22" i="1"/>
  <c r="AO22" i="1" s="1"/>
  <c r="AM21" i="1"/>
  <c r="AO21" i="1" s="1"/>
  <c r="AM20" i="1"/>
  <c r="AO20" i="1" s="1"/>
  <c r="AM19" i="1"/>
  <c r="AO19" i="1" s="1"/>
  <c r="AM18" i="1"/>
  <c r="AO18" i="1" s="1"/>
  <c r="AM17" i="1"/>
  <c r="AO17" i="1" s="1"/>
  <c r="AM16" i="1"/>
  <c r="AO16" i="1" s="1"/>
  <c r="AM15" i="1"/>
  <c r="AO15" i="1" s="1"/>
  <c r="AM14" i="1"/>
  <c r="AO14" i="1" s="1"/>
  <c r="AM13" i="1"/>
  <c r="AO13" i="1" s="1"/>
  <c r="AM12" i="1"/>
  <c r="AO12" i="1" s="1"/>
  <c r="AM11" i="1"/>
  <c r="AO11" i="1" s="1"/>
  <c r="AM9" i="1"/>
  <c r="AO9" i="1" s="1"/>
  <c r="AM7" i="1"/>
  <c r="AO7" i="1" s="1"/>
  <c r="AM6" i="1"/>
  <c r="AO6" i="1" s="1"/>
  <c r="AM5" i="1"/>
  <c r="AO5" i="1" s="1"/>
  <c r="AM4" i="1"/>
  <c r="AO4" i="1" s="1"/>
  <c r="AM3" i="1"/>
  <c r="AO3" i="1" s="1"/>
  <c r="AM2" i="1"/>
  <c r="AO2" i="1" s="1"/>
  <c r="T68" i="1"/>
  <c r="S68" i="1"/>
  <c r="T66" i="1"/>
  <c r="T65" i="1"/>
  <c r="T64" i="1"/>
  <c r="T62" i="1"/>
  <c r="T61" i="1"/>
  <c r="T60" i="1"/>
  <c r="T59" i="1"/>
  <c r="T58" i="1"/>
  <c r="T56" i="1"/>
  <c r="T55" i="1"/>
  <c r="T54" i="1"/>
  <c r="T53" i="1"/>
  <c r="T52" i="1"/>
  <c r="T51" i="1"/>
  <c r="S66" i="1"/>
  <c r="S65" i="1"/>
  <c r="S64" i="1"/>
  <c r="S62" i="1"/>
  <c r="S61" i="1"/>
  <c r="S60" i="1"/>
  <c r="S59" i="1"/>
  <c r="S58" i="1"/>
  <c r="S56" i="1"/>
  <c r="S55" i="1"/>
  <c r="S54" i="1"/>
  <c r="S53" i="1"/>
  <c r="S52" i="1"/>
  <c r="S51" i="1"/>
  <c r="T50" i="1"/>
  <c r="T49" i="1"/>
  <c r="T48" i="1"/>
  <c r="T46" i="1"/>
  <c r="T45" i="1"/>
  <c r="T44" i="1"/>
  <c r="T43" i="1"/>
  <c r="T42" i="1"/>
  <c r="T41" i="1"/>
  <c r="T40" i="1"/>
  <c r="T38" i="1"/>
  <c r="T37" i="1"/>
  <c r="T36" i="1"/>
  <c r="T35" i="1"/>
  <c r="S50" i="1"/>
  <c r="S49" i="1"/>
  <c r="S48" i="1"/>
  <c r="S46" i="1"/>
  <c r="S45" i="1"/>
  <c r="S44" i="1"/>
  <c r="S43" i="1"/>
  <c r="S42" i="1"/>
  <c r="S41" i="1"/>
  <c r="S40" i="1"/>
  <c r="S38" i="1"/>
  <c r="S37" i="1"/>
  <c r="S36" i="1"/>
  <c r="S35" i="1"/>
  <c r="T34" i="1"/>
  <c r="S34" i="1"/>
  <c r="T33" i="1"/>
  <c r="T32" i="1"/>
  <c r="T31" i="1"/>
  <c r="T30" i="1"/>
  <c r="T29" i="1"/>
  <c r="T28" i="1"/>
  <c r="T26" i="1"/>
  <c r="T25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9" i="1"/>
  <c r="T7" i="1"/>
  <c r="T6" i="1"/>
  <c r="T5" i="1"/>
  <c r="T4" i="1"/>
  <c r="T3" i="1"/>
  <c r="T2" i="1"/>
  <c r="S17" i="1"/>
  <c r="S16" i="1"/>
  <c r="S15" i="1"/>
  <c r="S14" i="1"/>
  <c r="S13" i="1"/>
  <c r="S12" i="1"/>
  <c r="S11" i="1"/>
  <c r="S9" i="1"/>
  <c r="S7" i="1"/>
  <c r="S6" i="1"/>
  <c r="S5" i="1"/>
  <c r="S4" i="1"/>
  <c r="S3" i="1"/>
  <c r="S2" i="1"/>
  <c r="Y68" i="1"/>
  <c r="AA68" i="1" s="1"/>
  <c r="AA70" i="1" s="1"/>
  <c r="AD68" i="1"/>
  <c r="AD66" i="1"/>
  <c r="AD59" i="1"/>
  <c r="AD55" i="1"/>
  <c r="AD53" i="1"/>
  <c r="AD61" i="1"/>
  <c r="AD58" i="1"/>
  <c r="AD65" i="1"/>
  <c r="AD64" i="1"/>
  <c r="AD52" i="1"/>
  <c r="AD51" i="1"/>
  <c r="AD54" i="1"/>
  <c r="AD56" i="1"/>
  <c r="AD60" i="1"/>
  <c r="Y66" i="1"/>
  <c r="AC66" i="1" s="1"/>
  <c r="Y59" i="1"/>
  <c r="AA59" i="1" s="1"/>
  <c r="Y55" i="1"/>
  <c r="AC55" i="1" s="1"/>
  <c r="Y53" i="1"/>
  <c r="AA53" i="1" s="1"/>
  <c r="Y61" i="1"/>
  <c r="AC61" i="1" s="1"/>
  <c r="Y58" i="1"/>
  <c r="AA58" i="1" s="1"/>
  <c r="Y65" i="1"/>
  <c r="AC65" i="1" s="1"/>
  <c r="Y64" i="1"/>
  <c r="AA64" i="1" s="1"/>
  <c r="Y52" i="1"/>
  <c r="AC52" i="1" s="1"/>
  <c r="Y51" i="1"/>
  <c r="AA51" i="1" s="1"/>
  <c r="Y54" i="1"/>
  <c r="AC54" i="1" s="1"/>
  <c r="Y56" i="1"/>
  <c r="AA56" i="1" s="1"/>
  <c r="Y60" i="1"/>
  <c r="AC60" i="1" s="1"/>
  <c r="Y62" i="1"/>
  <c r="AA62" i="1" s="1"/>
  <c r="AD62" i="1"/>
  <c r="AD42" i="1"/>
  <c r="Y42" i="1"/>
  <c r="AA42" i="1" s="1"/>
  <c r="AD41" i="1"/>
  <c r="Y41" i="1"/>
  <c r="Z41" i="1" s="1"/>
  <c r="AB41" i="1" s="1"/>
  <c r="AD43" i="1"/>
  <c r="Y43" i="1"/>
  <c r="AA43" i="1" s="1"/>
  <c r="AD35" i="1"/>
  <c r="Y35" i="1"/>
  <c r="Z35" i="1" s="1"/>
  <c r="AB35" i="1" s="1"/>
  <c r="AD45" i="1"/>
  <c r="Y45" i="1"/>
  <c r="AA45" i="1" s="1"/>
  <c r="AD40" i="1"/>
  <c r="Y40" i="1"/>
  <c r="Z40" i="1" s="1"/>
  <c r="AB40" i="1" s="1"/>
  <c r="AD49" i="1"/>
  <c r="Y49" i="1"/>
  <c r="AA49" i="1" s="1"/>
  <c r="AD48" i="1"/>
  <c r="Y48" i="1"/>
  <c r="Z48" i="1" s="1"/>
  <c r="AB48" i="1" s="1"/>
  <c r="AD44" i="1"/>
  <c r="Y44" i="1"/>
  <c r="AA44" i="1" s="1"/>
  <c r="AD50" i="1"/>
  <c r="Y50" i="1"/>
  <c r="Z50" i="1" s="1"/>
  <c r="AB50" i="1" s="1"/>
  <c r="AD37" i="1"/>
  <c r="Y37" i="1"/>
  <c r="AA37" i="1" s="1"/>
  <c r="AD38" i="1"/>
  <c r="Y38" i="1"/>
  <c r="Z38" i="1" s="1"/>
  <c r="AB38" i="1" s="1"/>
  <c r="AD36" i="1"/>
  <c r="Y36" i="1"/>
  <c r="AA36" i="1" s="1"/>
  <c r="Y46" i="1"/>
  <c r="AA46" i="1" s="1"/>
  <c r="AD46" i="1"/>
  <c r="AD28" i="1"/>
  <c r="Y28" i="1"/>
  <c r="Z28" i="1" s="1"/>
  <c r="AB28" i="1" s="1"/>
  <c r="AD25" i="1"/>
  <c r="Y25" i="1"/>
  <c r="Z25" i="1" s="1"/>
  <c r="AB25" i="1" s="1"/>
  <c r="AD31" i="1"/>
  <c r="Y31" i="1"/>
  <c r="Z31" i="1" s="1"/>
  <c r="AB31" i="1" s="1"/>
  <c r="AD18" i="1"/>
  <c r="Y18" i="1"/>
  <c r="Z18" i="1" s="1"/>
  <c r="AB18" i="1" s="1"/>
  <c r="AD32" i="1"/>
  <c r="Y32" i="1"/>
  <c r="Z32" i="1" s="1"/>
  <c r="AB32" i="1" s="1"/>
  <c r="AD22" i="1"/>
  <c r="Y22" i="1"/>
  <c r="Z22" i="1" s="1"/>
  <c r="AB22" i="1" s="1"/>
  <c r="AD19" i="1"/>
  <c r="Y19" i="1"/>
  <c r="Z19" i="1" s="1"/>
  <c r="AB19" i="1" s="1"/>
  <c r="AD20" i="1"/>
  <c r="Y20" i="1"/>
  <c r="Z20" i="1" s="1"/>
  <c r="AB20" i="1" s="1"/>
  <c r="AD29" i="1"/>
  <c r="Y29" i="1"/>
  <c r="AA29" i="1" s="1"/>
  <c r="AD33" i="1"/>
  <c r="Y33" i="1"/>
  <c r="Z33" i="1" s="1"/>
  <c r="AB33" i="1" s="1"/>
  <c r="AD21" i="1"/>
  <c r="Y21" i="1"/>
  <c r="AA21" i="1" s="1"/>
  <c r="AD26" i="1"/>
  <c r="Y26" i="1"/>
  <c r="Z26" i="1" s="1"/>
  <c r="AB26" i="1" s="1"/>
  <c r="AD30" i="1"/>
  <c r="Y30" i="1"/>
  <c r="AA30" i="1" s="1"/>
  <c r="AD23" i="1"/>
  <c r="Y23" i="1"/>
  <c r="Z23" i="1" s="1"/>
  <c r="AB23" i="1" s="1"/>
  <c r="AD34" i="1"/>
  <c r="Y34" i="1"/>
  <c r="AA34" i="1" s="1"/>
  <c r="AD15" i="1"/>
  <c r="Y15" i="1"/>
  <c r="AC15" i="1" s="1"/>
  <c r="AD11" i="1"/>
  <c r="Y11" i="1"/>
  <c r="AA11" i="1" s="1"/>
  <c r="AD4" i="1"/>
  <c r="Y4" i="1"/>
  <c r="AC4" i="1" s="1"/>
  <c r="AD14" i="1"/>
  <c r="Y14" i="1"/>
  <c r="AA14" i="1" s="1"/>
  <c r="AD16" i="1"/>
  <c r="Y16" i="1"/>
  <c r="AC16" i="1" s="1"/>
  <c r="AD6" i="1"/>
  <c r="Y6" i="1"/>
  <c r="AA6" i="1" s="1"/>
  <c r="AD2" i="1"/>
  <c r="Y2" i="1"/>
  <c r="AD3" i="1"/>
  <c r="Y3" i="1"/>
  <c r="AA3" i="1" s="1"/>
  <c r="AD13" i="1"/>
  <c r="Y13" i="1"/>
  <c r="AC13" i="1" s="1"/>
  <c r="AD12" i="1"/>
  <c r="Y12" i="1"/>
  <c r="AA12" i="1" s="1"/>
  <c r="AD5" i="1"/>
  <c r="Y5" i="1"/>
  <c r="AC5" i="1" s="1"/>
  <c r="AD9" i="1"/>
  <c r="Y9" i="1"/>
  <c r="AA9" i="1" s="1"/>
  <c r="AD17" i="1"/>
  <c r="Y17" i="1"/>
  <c r="AC17" i="1" s="1"/>
  <c r="AD7" i="1"/>
  <c r="Y7" i="1"/>
  <c r="AC7" i="1" s="1"/>
  <c r="AC2" i="1" l="1"/>
  <c r="Y70" i="1"/>
  <c r="S70" i="1"/>
  <c r="S71" i="1" s="1"/>
  <c r="AA23" i="1"/>
  <c r="AA2" i="1"/>
  <c r="Z55" i="1"/>
  <c r="AB55" i="1" s="1"/>
  <c r="Z54" i="1"/>
  <c r="AB54" i="1" s="1"/>
  <c r="AA66" i="1"/>
  <c r="AC23" i="1"/>
  <c r="Z46" i="1"/>
  <c r="AB46" i="1" s="1"/>
  <c r="Z61" i="1"/>
  <c r="AB61" i="1" s="1"/>
  <c r="Z68" i="1"/>
  <c r="AB68" i="1" s="1"/>
  <c r="AC51" i="1"/>
  <c r="Z7" i="1"/>
  <c r="AB7" i="1" s="1"/>
  <c r="Z5" i="1"/>
  <c r="AB5" i="1" s="1"/>
  <c r="Z4" i="1"/>
  <c r="AB4" i="1" s="1"/>
  <c r="AC34" i="1"/>
  <c r="AA48" i="1"/>
  <c r="Z52" i="1"/>
  <c r="AB52" i="1" s="1"/>
  <c r="AA61" i="1"/>
  <c r="AC58" i="1"/>
  <c r="AA7" i="1"/>
  <c r="AA5" i="1"/>
  <c r="AA4" i="1"/>
  <c r="AA20" i="1"/>
  <c r="AC62" i="1"/>
  <c r="Z60" i="1"/>
  <c r="AB60" i="1" s="1"/>
  <c r="AA52" i="1"/>
  <c r="AC59" i="1"/>
  <c r="AC68" i="1"/>
  <c r="Z2" i="1"/>
  <c r="AC46" i="1"/>
  <c r="Z62" i="1"/>
  <c r="AB62" i="1" s="1"/>
  <c r="AA60" i="1"/>
  <c r="Z65" i="1"/>
  <c r="AB65" i="1" s="1"/>
  <c r="Z66" i="1"/>
  <c r="AB66" i="1" s="1"/>
  <c r="AA22" i="1"/>
  <c r="AA40" i="1"/>
  <c r="AA54" i="1"/>
  <c r="AA65" i="1"/>
  <c r="AA55" i="1"/>
  <c r="Z17" i="1"/>
  <c r="AB17" i="1" s="1"/>
  <c r="Z13" i="1"/>
  <c r="AB13" i="1" s="1"/>
  <c r="Z16" i="1"/>
  <c r="AB16" i="1" s="1"/>
  <c r="Z15" i="1"/>
  <c r="AB15" i="1" s="1"/>
  <c r="Z34" i="1"/>
  <c r="AB34" i="1" s="1"/>
  <c r="AA26" i="1"/>
  <c r="AA18" i="1"/>
  <c r="AA38" i="1"/>
  <c r="AA35" i="1"/>
  <c r="Z56" i="1"/>
  <c r="AB56" i="1" s="1"/>
  <c r="Z51" i="1"/>
  <c r="AB51" i="1" s="1"/>
  <c r="Z64" i="1"/>
  <c r="AB64" i="1" s="1"/>
  <c r="Z58" i="1"/>
  <c r="AB58" i="1" s="1"/>
  <c r="Z53" i="1"/>
  <c r="AB53" i="1" s="1"/>
  <c r="Z59" i="1"/>
  <c r="AB59" i="1" s="1"/>
  <c r="AC56" i="1"/>
  <c r="AC64" i="1"/>
  <c r="AC53" i="1"/>
  <c r="AA17" i="1"/>
  <c r="AA13" i="1"/>
  <c r="AA16" i="1"/>
  <c r="AA15" i="1"/>
  <c r="AA33" i="1"/>
  <c r="AA25" i="1"/>
  <c r="AA50" i="1"/>
  <c r="AA41" i="1"/>
  <c r="AC36" i="1"/>
  <c r="AC37" i="1"/>
  <c r="AC44" i="1"/>
  <c r="AC49" i="1"/>
  <c r="AC45" i="1"/>
  <c r="AC43" i="1"/>
  <c r="AC42" i="1"/>
  <c r="Z36" i="1"/>
  <c r="AB36" i="1" s="1"/>
  <c r="Z37" i="1"/>
  <c r="AB37" i="1" s="1"/>
  <c r="Z44" i="1"/>
  <c r="AB44" i="1" s="1"/>
  <c r="Z49" i="1"/>
  <c r="AB49" i="1" s="1"/>
  <c r="Z45" i="1"/>
  <c r="AB45" i="1" s="1"/>
  <c r="Z43" i="1"/>
  <c r="AB43" i="1" s="1"/>
  <c r="Z42" i="1"/>
  <c r="AB42" i="1" s="1"/>
  <c r="AC38" i="1"/>
  <c r="AC50" i="1"/>
  <c r="AC48" i="1"/>
  <c r="AC40" i="1"/>
  <c r="AC35" i="1"/>
  <c r="AC41" i="1"/>
  <c r="AC19" i="1"/>
  <c r="AC28" i="1"/>
  <c r="AC20" i="1"/>
  <c r="AA19" i="1"/>
  <c r="AC22" i="1"/>
  <c r="AA32" i="1"/>
  <c r="AC18" i="1"/>
  <c r="AA31" i="1"/>
  <c r="AC25" i="1"/>
  <c r="AA28" i="1"/>
  <c r="AC32" i="1"/>
  <c r="AC31" i="1"/>
  <c r="AC30" i="1"/>
  <c r="AC21" i="1"/>
  <c r="AC29" i="1"/>
  <c r="Z30" i="1"/>
  <c r="AB30" i="1" s="1"/>
  <c r="Z21" i="1"/>
  <c r="AB21" i="1" s="1"/>
  <c r="Z29" i="1"/>
  <c r="AB29" i="1" s="1"/>
  <c r="AC26" i="1"/>
  <c r="AC33" i="1"/>
  <c r="AC14" i="1"/>
  <c r="AC3" i="1"/>
  <c r="Z9" i="1"/>
  <c r="AB9" i="1" s="1"/>
  <c r="Z12" i="1"/>
  <c r="AB12" i="1" s="1"/>
  <c r="Z3" i="1"/>
  <c r="AB3" i="1" s="1"/>
  <c r="Z6" i="1"/>
  <c r="AB6" i="1" s="1"/>
  <c r="Z14" i="1"/>
  <c r="AB14" i="1" s="1"/>
  <c r="Z11" i="1"/>
  <c r="AB11" i="1" s="1"/>
  <c r="AC9" i="1"/>
  <c r="AC12" i="1"/>
  <c r="AC6" i="1"/>
  <c r="AC11" i="1"/>
  <c r="AB2" i="1" l="1"/>
  <c r="Z70" i="1"/>
  <c r="AB70" i="1" s="1"/>
  <c r="AC70" i="1"/>
  <c r="V71" i="1"/>
  <c r="W71" i="1"/>
  <c r="Y71" i="1" l="1"/>
  <c r="Z71" i="1"/>
  <c r="AB71" i="1" s="1"/>
  <c r="AC71" i="1"/>
  <c r="AA71" i="1"/>
</calcChain>
</file>

<file path=xl/sharedStrings.xml><?xml version="1.0" encoding="utf-8"?>
<sst xmlns="http://schemas.openxmlformats.org/spreadsheetml/2006/main" count="1158" uniqueCount="139">
  <si>
    <t>Land</t>
  </si>
  <si>
    <t>Name</t>
  </si>
  <si>
    <t>AkadTitel (Prof./Dr.)</t>
  </si>
  <si>
    <t>Geschlecht (M/W/U)</t>
  </si>
  <si>
    <t>Geburts-jahr</t>
  </si>
  <si>
    <t>Richter-gruppe (P/VP/BR/ BefRA/LR)</t>
  </si>
  <si>
    <t>Berufs-gruppe (BR/Prof/ RA/LR)</t>
  </si>
  <si>
    <t>Wahl (RW / NW)</t>
  </si>
  <si>
    <t>WP</t>
  </si>
  <si>
    <t>PlPrNr</t>
  </si>
  <si>
    <t>PlPrSeite</t>
  </si>
  <si>
    <t>Tag der Wahl (Datum)</t>
  </si>
  <si>
    <t>vorschlagende Institution</t>
  </si>
  <si>
    <t>vorschlagende Fraktion</t>
  </si>
  <si>
    <t>Wahl-gang</t>
  </si>
  <si>
    <t>Anzahl gesetzlicher Mitglieder (Beginn WP)</t>
  </si>
  <si>
    <t>Regierungs-fraktionen</t>
  </si>
  <si>
    <t>Oppositions-fraktionen</t>
  </si>
  <si>
    <t>AbgRegfrakt (Beginn WP)</t>
  </si>
  <si>
    <t>AbgOppfrakt (Beginn WP)</t>
  </si>
  <si>
    <t xml:space="preserve"> Ja-Stimmen</t>
  </si>
  <si>
    <t xml:space="preserve"> Nein-Stimmen</t>
  </si>
  <si>
    <t>Enthal-tungen</t>
  </si>
  <si>
    <t>Ungültig</t>
  </si>
  <si>
    <t>Gesamt-stimmen (=W+X+Y+Z)</t>
  </si>
  <si>
    <t>Zu zählende Stimmen (=[w+x] oder [Z-Y-X])</t>
  </si>
  <si>
    <t>Notwendige Mehrheit (Stimmen) (=AUFRUNDEN[AB/3*2)];0)</t>
  </si>
  <si>
    <t>erreichte Mehrheit bei zu zählenden Stimmen (=W/AB*100)</t>
  </si>
  <si>
    <t>Erreichte Mehrheit abgegebene Stimmen (=W/AA*100)</t>
  </si>
  <si>
    <t>Erreichte Mehrheit bei MdL (=W/R*100)</t>
  </si>
  <si>
    <t>Amtsantritt Tag</t>
  </si>
  <si>
    <t>Datum der Ernennung</t>
  </si>
  <si>
    <t>Jahr Amtsantritt</t>
  </si>
  <si>
    <t>Alter Amtsantritt (=[AH-F]/365) oder [AI-G]/365)</t>
  </si>
  <si>
    <t>Gesetzlich vorgesehenes Ende</t>
  </si>
  <si>
    <t>Ausscheiden Tag</t>
  </si>
  <si>
    <t>Jahr Ausscheiden</t>
  </si>
  <si>
    <t>Dauer der Amtszeit (=[(Al-Ag)/365] oder [(AL-AH)/365])</t>
  </si>
  <si>
    <t>Gesetzliche Amtszeit (Jahre)</t>
  </si>
  <si>
    <t>Amtszeit Geschäftsführend (=AO-AP)</t>
  </si>
  <si>
    <t>ST</t>
  </si>
  <si>
    <t>Dr.</t>
  </si>
  <si>
    <t>Prof. Dr.</t>
  </si>
  <si>
    <t xml:space="preserve">Dr. </t>
  </si>
  <si>
    <t>NA</t>
  </si>
  <si>
    <t>RW</t>
  </si>
  <si>
    <t>NW</t>
  </si>
  <si>
    <t>BR</t>
  </si>
  <si>
    <t>M</t>
  </si>
  <si>
    <t>CDU, FDP</t>
  </si>
  <si>
    <t>SPD</t>
  </si>
  <si>
    <t>CDU, SPD</t>
  </si>
  <si>
    <t>CDU, SPD, Grüne</t>
  </si>
  <si>
    <t>SPD, PDS, Grüne</t>
  </si>
  <si>
    <t>CDU, PDS, DVU</t>
  </si>
  <si>
    <t>SPD, PDS</t>
  </si>
  <si>
    <t>SPD, Linke</t>
  </si>
  <si>
    <t>Linke, Grüne</t>
  </si>
  <si>
    <t>AfD, Linke</t>
  </si>
  <si>
    <t>P</t>
  </si>
  <si>
    <t>VP</t>
  </si>
  <si>
    <t>W</t>
  </si>
  <si>
    <t>BefRA</t>
  </si>
  <si>
    <t>Prof</t>
  </si>
  <si>
    <t>RA</t>
  </si>
  <si>
    <t>LR</t>
  </si>
  <si>
    <t>AussLParl</t>
  </si>
  <si>
    <t>Alter bei Ausscheiden (=[(AL-F)/365] oder [(AM-G)/365])</t>
  </si>
  <si>
    <t>Richter*in</t>
  </si>
  <si>
    <t>Stellvertreter*in</t>
  </si>
  <si>
    <t>ST 01_01_01</t>
  </si>
  <si>
    <t>ST 01_01_02</t>
  </si>
  <si>
    <t>ST 01_01_03</t>
  </si>
  <si>
    <t>ST 01_01_04</t>
  </si>
  <si>
    <t>ST 01_01_05</t>
  </si>
  <si>
    <t>ST 01_01_06</t>
  </si>
  <si>
    <t>ST 01_01_07</t>
  </si>
  <si>
    <t>ST 01_01_08</t>
  </si>
  <si>
    <t>ST 01_01_09</t>
  </si>
  <si>
    <t>ST 01_01_10</t>
  </si>
  <si>
    <t>ST 01_01_11</t>
  </si>
  <si>
    <t>ST 01_01_12</t>
  </si>
  <si>
    <t>ST 01_01_13</t>
  </si>
  <si>
    <t>ST 01_01_14</t>
  </si>
  <si>
    <t>ST 01_01_15</t>
  </si>
  <si>
    <t>ST 01_01_16</t>
  </si>
  <si>
    <t>ST 03_01_01</t>
  </si>
  <si>
    <t>ST 03_01_02</t>
  </si>
  <si>
    <t>ST 03_01_03</t>
  </si>
  <si>
    <t>ST 03_01_04</t>
  </si>
  <si>
    <t>ST 03_01_05</t>
  </si>
  <si>
    <t>ST 03_01_06</t>
  </si>
  <si>
    <t>ST 03_01_07</t>
  </si>
  <si>
    <t>ST 03_01_08</t>
  </si>
  <si>
    <t>ST 03_01_09</t>
  </si>
  <si>
    <t>ST 03_01_10</t>
  </si>
  <si>
    <t>ST 03_01_11</t>
  </si>
  <si>
    <t>ST 03_01_12</t>
  </si>
  <si>
    <t>ST 03_01_13</t>
  </si>
  <si>
    <t>ST 03_01_14</t>
  </si>
  <si>
    <t>ST 03_01_15</t>
  </si>
  <si>
    <t>ST 03_01_16</t>
  </si>
  <si>
    <t>ST 04_01_01</t>
  </si>
  <si>
    <t>ST 05_01_01</t>
  </si>
  <si>
    <t>ST 05_01_02</t>
  </si>
  <si>
    <t>ST 05_01_03</t>
  </si>
  <si>
    <t>ST 05_01_04</t>
  </si>
  <si>
    <t>ST 05_01_05</t>
  </si>
  <si>
    <t>ST 05_01_06</t>
  </si>
  <si>
    <t>ST 05_01_07</t>
  </si>
  <si>
    <t>ST 05_01_08</t>
  </si>
  <si>
    <t>ST 05_01_09</t>
  </si>
  <si>
    <t>ST 05_01_10</t>
  </si>
  <si>
    <t>ST 05_01_11</t>
  </si>
  <si>
    <t>ST 05_01_12</t>
  </si>
  <si>
    <t>ST 05_01_13</t>
  </si>
  <si>
    <t>ST 05_01_14</t>
  </si>
  <si>
    <t>ST 05_01_15</t>
  </si>
  <si>
    <t>ST 05_01_16</t>
  </si>
  <si>
    <t>ST 06_01_01</t>
  </si>
  <si>
    <t>ST 06_01_02</t>
  </si>
  <si>
    <t>ST 06_01_03</t>
  </si>
  <si>
    <t>ST 06_01_04</t>
  </si>
  <si>
    <t>ST 06_01_05</t>
  </si>
  <si>
    <t>ST 06_01_06</t>
  </si>
  <si>
    <t>ST 06_01_07</t>
  </si>
  <si>
    <t>ST 06_01_08</t>
  </si>
  <si>
    <t>ST 06_01_09</t>
  </si>
  <si>
    <t>ST 06_01_10</t>
  </si>
  <si>
    <t>ST 06_01_11</t>
  </si>
  <si>
    <t>ST 06_01_12</t>
  </si>
  <si>
    <t>ST 06_01_13</t>
  </si>
  <si>
    <t>ST 06_01_14</t>
  </si>
  <si>
    <t>ST 06_01_15</t>
  </si>
  <si>
    <t>ST 06_01_16</t>
  </si>
  <si>
    <t>ST 07_01_01</t>
  </si>
  <si>
    <t>ST 07_01_02</t>
  </si>
  <si>
    <t>ST 07_01_03</t>
  </si>
  <si>
    <t>Richter*in/Stellvertreter*in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</si>
</sst>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</font>
    <font>
      <sz val="1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14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>
      <tableStyleElement type="wholeTable" dxfId="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:AP73" totalsRowShown="0" headerRowDxfId="93" dataDxfId="91" headerRowBorderDxfId="92" tableBorderDxfId="90" totalsRowBorderDxfId="89">
  <sortState ref="A2:AP73">
    <sortCondition ref="L2:L73"/>
    <sortCondition ref="B2:B73"/>
  </sortState>
  <tableColumns count="42">
    <tableColumn id="1" name="Land" dataDxfId="88"/>
    <tableColumn id="2" name="Name" dataDxfId="87"/>
    <tableColumn id="4" name="AkadTitel (Prof./Dr.)" dataDxfId="86"/>
    <tableColumn id="5" name="Geschlecht (M/W/U)" dataDxfId="85"/>
    <tableColumn id="7" name="Geburts-jahr" dataDxfId="84"/>
    <tableColumn id="8" name="Richter-gruppe (P/VP/BR/ BefRA/LR)" dataDxfId="83"/>
    <tableColumn id="9" name="Berufs-gruppe (BR/Prof/ RA/LR)" dataDxfId="82"/>
    <tableColumn id="10" name="Wahl (RW / NW)" dataDxfId="81"/>
    <tableColumn id="11" name="WP" dataDxfId="80"/>
    <tableColumn id="12" name="PlPrNr" dataDxfId="79"/>
    <tableColumn id="13" name="PlPrSeite" dataDxfId="78"/>
    <tableColumn id="14" name="Tag der Wahl (Datum)" dataDxfId="77"/>
    <tableColumn id="15" name="vorschlagende Institution" dataDxfId="76"/>
    <tableColumn id="16" name="vorschlagende Fraktion" dataDxfId="75"/>
    <tableColumn id="17" name="Wahl-gang" dataDxfId="74"/>
    <tableColumn id="18" name="Anzahl gesetzlicher Mitglieder (Beginn WP)" dataDxfId="73"/>
    <tableColumn id="19" name="Regierungs-fraktionen" dataDxfId="72"/>
    <tableColumn id="20" name="Oppositions-fraktionen" dataDxfId="71"/>
    <tableColumn id="21" name="AbgRegfrakt (Beginn WP)" dataDxfId="70"/>
    <tableColumn id="22" name="AbgOppfrakt (Beginn WP)" dataDxfId="69"/>
    <tableColumn id="23" name=" Ja-Stimmen" dataDxfId="68"/>
    <tableColumn id="24" name=" Nein-Stimmen" dataDxfId="67"/>
    <tableColumn id="25" name="Enthal-tungen" dataDxfId="66"/>
    <tableColumn id="26" name="Ungültig" dataDxfId="65"/>
    <tableColumn id="27" name="Gesamt-stimmen (=W+X+Y+Z)" dataDxfId="64">
      <calculatedColumnFormula>U2+V2+W2+X2</calculatedColumnFormula>
    </tableColumn>
    <tableColumn id="28" name="Zu zählende Stimmen (=[w+x] oder [Z-Y-X])" dataDxfId="63">
      <calculatedColumnFormula>Y2</calculatedColumnFormula>
    </tableColumn>
    <tableColumn id="29" name="Notwendige Mehrheit (Stimmen) (=AUFRUNDEN[AB/3*2)];0)" dataDxfId="62">
      <calculatedColumnFormula>ROUNDUP(Y2/3*2,0)</calculatedColumnFormula>
    </tableColumn>
    <tableColumn id="30" name="erreichte Mehrheit bei zu zählenden Stimmen (=W/AB*100)" dataDxfId="61">
      <calculatedColumnFormula>U2/Z2*100</calculatedColumnFormula>
    </tableColumn>
    <tableColumn id="31" name="Erreichte Mehrheit abgegebene Stimmen (=W/AA*100)" dataDxfId="60">
      <calculatedColumnFormula>U2/Y2*100</calculatedColumnFormula>
    </tableColumn>
    <tableColumn id="32" name="Erreichte Mehrheit bei MdL (=W/R*100)" dataDxfId="59">
      <calculatedColumnFormula>U2/P2*100</calculatedColumnFormula>
    </tableColumn>
    <tableColumn id="33" name="Amtsantritt Tag" dataDxfId="58"/>
    <tableColumn id="34" name="Datum der Ernennung" dataDxfId="57"/>
    <tableColumn id="35" name="Jahr Amtsantritt" dataDxfId="56"/>
    <tableColumn id="36" name="Alter Amtsantritt (=[AH-F]/365) oder [AI-G]/365)" dataDxfId="55"/>
    <tableColumn id="37" name="Gesetzlich vorgesehenes Ende" dataDxfId="54"/>
    <tableColumn id="38" name="Ausscheiden Tag" dataDxfId="53"/>
    <tableColumn id="39" name="Jahr Ausscheiden" dataDxfId="52"/>
    <tableColumn id="40" name="Alter bei Ausscheiden (=[(AL-F)/365] oder [(AM-G)/365])" dataDxfId="51"/>
    <tableColumn id="41" name="Dauer der Amtszeit (=[(Al-Ag)/365] oder [(AL-AH)/365])" dataDxfId="50">
      <calculatedColumnFormula>(AJ2-AE2)/365</calculatedColumnFormula>
    </tableColumn>
    <tableColumn id="42" name="Gesetzliche Amtszeit (Jahre)" dataDxfId="49"/>
    <tableColumn id="43" name="Amtszeit Geschäftsführend (=AO-AP)" dataDxfId="48">
      <calculatedColumnFormula>AM2-AN2</calculatedColumnFormula>
    </tableColumn>
    <tableColumn id="46" name="Richter*in/Stellvertreter*in" dataDxfId="4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1:AP73" totalsRowShown="0" headerRowDxfId="46" dataDxfId="44" headerRowBorderDxfId="45" tableBorderDxfId="43" totalsRowBorderDxfId="42">
  <sortState ref="A2:AP73">
    <sortCondition ref="L2:L73"/>
    <sortCondition ref="B2:B73"/>
  </sortState>
  <tableColumns count="42">
    <tableColumn id="1" name="Land" dataDxfId="41"/>
    <tableColumn id="2" name="Name" dataDxfId="40"/>
    <tableColumn id="4" name="AkadTitel (Prof./Dr.)" dataDxfId="39"/>
    <tableColumn id="5" name="Geschlecht (M/W/U)" dataDxfId="38"/>
    <tableColumn id="7" name="Geburts-jahr" dataDxfId="37"/>
    <tableColumn id="8" name="Richter-gruppe (P/VP/BR/ BefRA/LR)" dataDxfId="36"/>
    <tableColumn id="9" name="Berufs-gruppe (BR/Prof/ RA/LR)" dataDxfId="35"/>
    <tableColumn id="10" name="Wahl (RW / NW)" dataDxfId="34"/>
    <tableColumn id="11" name="WP" dataDxfId="33"/>
    <tableColumn id="12" name="PlPrNr" dataDxfId="32"/>
    <tableColumn id="13" name="PlPrSeite" dataDxfId="31"/>
    <tableColumn id="14" name="Tag der Wahl (Datum)" dataDxfId="30"/>
    <tableColumn id="15" name="vorschlagende Institution" dataDxfId="29"/>
    <tableColumn id="16" name="vorschlagende Fraktion" dataDxfId="28"/>
    <tableColumn id="17" name="Wahl-gang" dataDxfId="27"/>
    <tableColumn id="18" name="Anzahl gesetzlicher Mitglieder (Beginn WP)" dataDxfId="26"/>
    <tableColumn id="19" name="Regierungs-fraktionen" dataDxfId="25"/>
    <tableColumn id="20" name="Oppositions-fraktionen" dataDxfId="24"/>
    <tableColumn id="21" name="AbgRegfrakt (Beginn WP)" dataDxfId="23"/>
    <tableColumn id="22" name="AbgOppfrakt (Beginn WP)" dataDxfId="22"/>
    <tableColumn id="23" name=" Ja-Stimmen" dataDxfId="21"/>
    <tableColumn id="24" name=" Nein-Stimmen" dataDxfId="20"/>
    <tableColumn id="25" name="Enthal-tungen" dataDxfId="19"/>
    <tableColumn id="26" name="Ungültig" dataDxfId="18"/>
    <tableColumn id="27" name="Gesamt-stimmen (=W+X+Y+Z)" dataDxfId="17">
      <calculatedColumnFormula>U2+V2+W2+X2</calculatedColumnFormula>
    </tableColumn>
    <tableColumn id="28" name="Zu zählende Stimmen (=[w+x] oder [Z-Y-X])" dataDxfId="16">
      <calculatedColumnFormula>Y2</calculatedColumnFormula>
    </tableColumn>
    <tableColumn id="29" name="Notwendige Mehrheit (Stimmen) (=AUFRUNDEN[AB/3*2)];0)" dataDxfId="15">
      <calculatedColumnFormula>ROUNDUP(Y2/3*2,0)</calculatedColumnFormula>
    </tableColumn>
    <tableColumn id="30" name="erreichte Mehrheit bei zu zählenden Stimmen (=W/AB*100)" dataDxfId="14">
      <calculatedColumnFormula>U2/Z2*100</calculatedColumnFormula>
    </tableColumn>
    <tableColumn id="31" name="Erreichte Mehrheit abgegebene Stimmen (=W/AA*100)" dataDxfId="13">
      <calculatedColumnFormula>U2/Y2*100</calculatedColumnFormula>
    </tableColumn>
    <tableColumn id="32" name="Erreichte Mehrheit bei MdL (=W/R*100)" dataDxfId="12">
      <calculatedColumnFormula>U2/P2*100</calculatedColumnFormula>
    </tableColumn>
    <tableColumn id="33" name="Amtsantritt Tag" dataDxfId="11"/>
    <tableColumn id="34" name="Datum der Ernennung" dataDxfId="10"/>
    <tableColumn id="35" name="Jahr Amtsantritt" dataDxfId="9"/>
    <tableColumn id="36" name="Alter Amtsantritt (=[AH-F]/365) oder [AI-G]/365)" dataDxfId="8"/>
    <tableColumn id="37" name="Gesetzlich vorgesehenes Ende" dataDxfId="7"/>
    <tableColumn id="38" name="Ausscheiden Tag" dataDxfId="6"/>
    <tableColumn id="39" name="Jahr Ausscheiden" dataDxfId="5"/>
    <tableColumn id="40" name="Alter bei Ausscheiden (=[(AL-F)/365] oder [(AM-G)/365])" dataDxfId="4"/>
    <tableColumn id="41" name="Dauer der Amtszeit (=[(Al-Ag)/365] oder [(AL-AH)/365])" dataDxfId="3">
      <calculatedColumnFormula>(AJ2-AE2)/365</calculatedColumnFormula>
    </tableColumn>
    <tableColumn id="42" name="Gesetzliche Amtszeit (Jahre)" dataDxfId="2"/>
    <tableColumn id="43" name="Amtszeit Geschäftsführend (=AO-AP)" dataDxfId="1">
      <calculatedColumnFormula>AM2-AN2</calculatedColumnFormula>
    </tableColumn>
    <tableColumn id="46" name="Richter*in/Stellvertreter*i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tabSelected="1" zoomScale="60" zoomScaleNormal="60" zoomScalePageLayoutView="50" workbookViewId="0">
      <pane ySplit="1" topLeftCell="A13" activePane="bottomLeft" state="frozen"/>
      <selection pane="bottomLeft" activeCell="A69" sqref="A69"/>
    </sheetView>
  </sheetViews>
  <sheetFormatPr baseColWidth="10" defaultRowHeight="14.5" x14ac:dyDescent="0.35"/>
  <cols>
    <col min="1" max="1" width="9.26953125" style="22" customWidth="1"/>
    <col min="2" max="2" width="15.453125" style="22" customWidth="1"/>
    <col min="3" max="3" width="17.54296875" customWidth="1"/>
    <col min="4" max="4" width="16.26953125" customWidth="1"/>
    <col min="5" max="5" width="18.54296875" customWidth="1"/>
    <col min="6" max="6" width="20.453125" customWidth="1"/>
    <col min="7" max="7" width="20.81640625" customWidth="1"/>
    <col min="8" max="8" width="12.7265625" customWidth="1"/>
    <col min="9" max="9" width="10.81640625" customWidth="1"/>
    <col min="10" max="10" width="11.81640625" customWidth="1"/>
    <col min="11" max="11" width="15.26953125" customWidth="1"/>
    <col min="12" max="12" width="29" style="51" customWidth="1"/>
    <col min="13" max="13" width="34.26953125" customWidth="1"/>
    <col min="14" max="14" width="32.1796875" customWidth="1"/>
    <col min="15" max="15" width="16" customWidth="1"/>
    <col min="16" max="16" width="55.453125" customWidth="1"/>
    <col min="17" max="17" width="30.453125" customWidth="1"/>
    <col min="18" max="18" width="31.7265625" customWidth="1"/>
    <col min="19" max="20" width="34.54296875" customWidth="1"/>
    <col min="21" max="21" width="18.54296875" customWidth="1"/>
    <col min="22" max="22" width="21.1796875" customWidth="1"/>
    <col min="23" max="23" width="20.26953125" customWidth="1"/>
    <col min="24" max="24" width="13.26953125" customWidth="1"/>
    <col min="25" max="25" width="38.81640625" customWidth="1"/>
    <col min="26" max="26" width="45.54296875" customWidth="1"/>
    <col min="27" max="27" width="76" customWidth="1"/>
    <col min="28" max="28" width="72.81640625" customWidth="1"/>
    <col min="29" max="29" width="67.81640625" customWidth="1"/>
    <col min="30" max="30" width="50" customWidth="1"/>
    <col min="31" max="31" width="22.54296875" customWidth="1"/>
    <col min="32" max="32" width="29.26953125" customWidth="1"/>
    <col min="33" max="33" width="23.26953125" customWidth="1"/>
    <col min="34" max="34" width="50.453125" customWidth="1"/>
    <col min="35" max="35" width="34.54296875" customWidth="1"/>
    <col min="36" max="36" width="24.26953125" customWidth="1"/>
    <col min="37" max="37" width="25" customWidth="1"/>
    <col min="38" max="38" width="49.54296875" customWidth="1"/>
    <col min="39" max="39" width="42.26953125" customWidth="1"/>
    <col min="40" max="40" width="38.26953125" customWidth="1"/>
    <col min="41" max="41" width="37.26953125" customWidth="1"/>
    <col min="42" max="42" width="39.26953125" customWidth="1"/>
  </cols>
  <sheetData>
    <row r="1" spans="1:42" s="23" customFormat="1" ht="28" x14ac:dyDescent="0.3">
      <c r="A1" s="26" t="s">
        <v>0</v>
      </c>
      <c r="B1" s="27" t="s">
        <v>1</v>
      </c>
      <c r="C1" s="28" t="s">
        <v>2</v>
      </c>
      <c r="D1" s="28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30" t="s">
        <v>27</v>
      </c>
      <c r="AC1" s="30" t="s">
        <v>28</v>
      </c>
      <c r="AD1" s="30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67</v>
      </c>
      <c r="AM1" s="29" t="s">
        <v>37</v>
      </c>
      <c r="AN1" s="29" t="s">
        <v>38</v>
      </c>
      <c r="AO1" s="29" t="s">
        <v>39</v>
      </c>
      <c r="AP1" s="31" t="s">
        <v>138</v>
      </c>
    </row>
    <row r="2" spans="1:42" s="1" customFormat="1" ht="14" x14ac:dyDescent="0.3">
      <c r="A2" s="24" t="s">
        <v>40</v>
      </c>
      <c r="B2" s="16" t="s">
        <v>70</v>
      </c>
      <c r="C2" s="20"/>
      <c r="D2" s="2" t="s">
        <v>61</v>
      </c>
      <c r="E2" s="2" t="s">
        <v>44</v>
      </c>
      <c r="F2" s="2" t="s">
        <v>62</v>
      </c>
      <c r="G2" s="2" t="s">
        <v>64</v>
      </c>
      <c r="H2" s="4" t="s">
        <v>45</v>
      </c>
      <c r="I2" s="2">
        <v>1</v>
      </c>
      <c r="J2" s="2">
        <v>54</v>
      </c>
      <c r="K2" s="2">
        <v>6371</v>
      </c>
      <c r="L2" s="49">
        <v>34284</v>
      </c>
      <c r="M2" s="19" t="s">
        <v>66</v>
      </c>
      <c r="N2" s="2" t="s">
        <v>44</v>
      </c>
      <c r="O2" s="4">
        <v>1</v>
      </c>
      <c r="P2" s="6">
        <v>106</v>
      </c>
      <c r="Q2" s="4" t="s">
        <v>49</v>
      </c>
      <c r="R2" s="4" t="s">
        <v>53</v>
      </c>
      <c r="S2" s="4">
        <f t="shared" ref="S2:S17" si="0">48+14</f>
        <v>62</v>
      </c>
      <c r="T2" s="4">
        <f t="shared" ref="T2:T17" si="1">27+12+5</f>
        <v>44</v>
      </c>
      <c r="U2" s="2">
        <v>72</v>
      </c>
      <c r="V2" s="2">
        <v>10</v>
      </c>
      <c r="W2" s="2">
        <v>2</v>
      </c>
      <c r="X2" s="2">
        <v>0</v>
      </c>
      <c r="Y2" s="2">
        <f t="shared" ref="Y2:Y33" si="2">U2+V2+W2+X2</f>
        <v>84</v>
      </c>
      <c r="Z2" s="2">
        <f t="shared" ref="Z2:Z33" si="3">Y2</f>
        <v>84</v>
      </c>
      <c r="AA2" s="7">
        <f t="shared" ref="AA2:AA33" si="4">ROUNDUP(Y2/3*2,0)</f>
        <v>56</v>
      </c>
      <c r="AB2" s="9">
        <f t="shared" ref="AB2:AB33" si="5">U2/Z2*100</f>
        <v>85.714285714285708</v>
      </c>
      <c r="AC2" s="9">
        <f t="shared" ref="AC2:AC33" si="6">U2/Y2*100</f>
        <v>85.714285714285708</v>
      </c>
      <c r="AD2" s="9">
        <f t="shared" ref="AD2:AD33" si="7">U2/P2*100</f>
        <v>67.924528301886795</v>
      </c>
      <c r="AE2" s="5">
        <v>34284</v>
      </c>
      <c r="AF2" s="5">
        <v>34284</v>
      </c>
      <c r="AG2" s="2">
        <v>1993</v>
      </c>
      <c r="AH2" s="10" t="e">
        <v>#VALUE!</v>
      </c>
      <c r="AI2" s="3">
        <v>36840</v>
      </c>
      <c r="AJ2" s="3">
        <v>36874</v>
      </c>
      <c r="AK2" s="11">
        <v>2000</v>
      </c>
      <c r="AL2" s="10" t="e">
        <v>#VALUE!</v>
      </c>
      <c r="AM2" s="12">
        <f t="shared" ref="AM2:AM33" si="8">(AJ2-AE2)/365</f>
        <v>7.095890410958904</v>
      </c>
      <c r="AN2" s="7">
        <v>7</v>
      </c>
      <c r="AO2" s="48">
        <f t="shared" ref="AO2:AO33" si="9">AM2-AN2</f>
        <v>9.5890410958904049E-2</v>
      </c>
      <c r="AP2" s="25" t="s">
        <v>69</v>
      </c>
    </row>
    <row r="3" spans="1:42" s="13" customFormat="1" ht="14" x14ac:dyDescent="0.3">
      <c r="A3" s="24" t="s">
        <v>40</v>
      </c>
      <c r="B3" s="16" t="s">
        <v>71</v>
      </c>
      <c r="C3" s="20" t="s">
        <v>41</v>
      </c>
      <c r="D3" s="14" t="s">
        <v>61</v>
      </c>
      <c r="E3" s="2">
        <v>1947</v>
      </c>
      <c r="F3" s="2" t="s">
        <v>65</v>
      </c>
      <c r="G3" s="2" t="s">
        <v>65</v>
      </c>
      <c r="H3" s="4" t="s">
        <v>45</v>
      </c>
      <c r="I3" s="2">
        <v>1</v>
      </c>
      <c r="J3" s="2">
        <v>54</v>
      </c>
      <c r="K3" s="2">
        <v>6371</v>
      </c>
      <c r="L3" s="49">
        <v>34284</v>
      </c>
      <c r="M3" s="19" t="s">
        <v>66</v>
      </c>
      <c r="N3" s="2" t="s">
        <v>44</v>
      </c>
      <c r="O3" s="4">
        <v>1</v>
      </c>
      <c r="P3" s="6">
        <v>106</v>
      </c>
      <c r="Q3" s="4" t="s">
        <v>49</v>
      </c>
      <c r="R3" s="4" t="s">
        <v>53</v>
      </c>
      <c r="S3" s="4">
        <f t="shared" si="0"/>
        <v>62</v>
      </c>
      <c r="T3" s="4">
        <f t="shared" si="1"/>
        <v>44</v>
      </c>
      <c r="U3" s="2">
        <v>72</v>
      </c>
      <c r="V3" s="2">
        <v>10</v>
      </c>
      <c r="W3" s="2">
        <v>2</v>
      </c>
      <c r="X3" s="2">
        <v>0</v>
      </c>
      <c r="Y3" s="2">
        <f t="shared" si="2"/>
        <v>84</v>
      </c>
      <c r="Z3" s="2">
        <f t="shared" si="3"/>
        <v>84</v>
      </c>
      <c r="AA3" s="7">
        <f t="shared" si="4"/>
        <v>56</v>
      </c>
      <c r="AB3" s="9">
        <f t="shared" si="5"/>
        <v>85.714285714285708</v>
      </c>
      <c r="AC3" s="9">
        <f t="shared" si="6"/>
        <v>85.714285714285708</v>
      </c>
      <c r="AD3" s="9">
        <f t="shared" si="7"/>
        <v>67.924528301886795</v>
      </c>
      <c r="AE3" s="5">
        <v>34284</v>
      </c>
      <c r="AF3" s="5">
        <v>34284</v>
      </c>
      <c r="AG3" s="2">
        <v>1993</v>
      </c>
      <c r="AH3" s="10">
        <v>46.641095890410959</v>
      </c>
      <c r="AI3" s="3">
        <v>36840</v>
      </c>
      <c r="AJ3" s="3">
        <v>36874</v>
      </c>
      <c r="AK3" s="11">
        <v>2000</v>
      </c>
      <c r="AL3" s="10">
        <v>53.736986301369861</v>
      </c>
      <c r="AM3" s="12">
        <f t="shared" si="8"/>
        <v>7.095890410958904</v>
      </c>
      <c r="AN3" s="7">
        <v>7</v>
      </c>
      <c r="AO3" s="47">
        <f t="shared" si="9"/>
        <v>9.5890410958904049E-2</v>
      </c>
      <c r="AP3" s="25" t="s">
        <v>68</v>
      </c>
    </row>
    <row r="4" spans="1:42" s="13" customFormat="1" ht="14" x14ac:dyDescent="0.3">
      <c r="A4" s="24" t="s">
        <v>40</v>
      </c>
      <c r="B4" s="16" t="s">
        <v>72</v>
      </c>
      <c r="C4" s="20"/>
      <c r="D4" s="2" t="s">
        <v>48</v>
      </c>
      <c r="E4" s="2" t="s">
        <v>44</v>
      </c>
      <c r="F4" s="2" t="s">
        <v>65</v>
      </c>
      <c r="G4" s="2" t="s">
        <v>65</v>
      </c>
      <c r="H4" s="4" t="s">
        <v>45</v>
      </c>
      <c r="I4" s="2">
        <v>1</v>
      </c>
      <c r="J4" s="2">
        <v>54</v>
      </c>
      <c r="K4" s="2">
        <v>6371</v>
      </c>
      <c r="L4" s="49">
        <v>34284</v>
      </c>
      <c r="M4" s="19" t="s">
        <v>66</v>
      </c>
      <c r="N4" s="2" t="s">
        <v>44</v>
      </c>
      <c r="O4" s="4">
        <v>1</v>
      </c>
      <c r="P4" s="6">
        <v>106</v>
      </c>
      <c r="Q4" s="4" t="s">
        <v>49</v>
      </c>
      <c r="R4" s="4" t="s">
        <v>53</v>
      </c>
      <c r="S4" s="4">
        <f t="shared" si="0"/>
        <v>62</v>
      </c>
      <c r="T4" s="4">
        <f t="shared" si="1"/>
        <v>44</v>
      </c>
      <c r="U4" s="2">
        <v>72</v>
      </c>
      <c r="V4" s="2">
        <v>10</v>
      </c>
      <c r="W4" s="2">
        <v>2</v>
      </c>
      <c r="X4" s="2">
        <v>0</v>
      </c>
      <c r="Y4" s="2">
        <f t="shared" si="2"/>
        <v>84</v>
      </c>
      <c r="Z4" s="2">
        <f t="shared" si="3"/>
        <v>84</v>
      </c>
      <c r="AA4" s="7">
        <f t="shared" si="4"/>
        <v>56</v>
      </c>
      <c r="AB4" s="9">
        <f t="shared" si="5"/>
        <v>85.714285714285708</v>
      </c>
      <c r="AC4" s="9">
        <f t="shared" si="6"/>
        <v>85.714285714285708</v>
      </c>
      <c r="AD4" s="9">
        <f t="shared" si="7"/>
        <v>67.924528301886795</v>
      </c>
      <c r="AE4" s="5">
        <v>34284</v>
      </c>
      <c r="AF4" s="5">
        <v>34284</v>
      </c>
      <c r="AG4" s="2">
        <v>1993</v>
      </c>
      <c r="AH4" s="10" t="e">
        <v>#VALUE!</v>
      </c>
      <c r="AI4" s="3">
        <v>36840</v>
      </c>
      <c r="AJ4" s="3">
        <v>36874</v>
      </c>
      <c r="AK4" s="11">
        <v>2000</v>
      </c>
      <c r="AL4" s="10" t="e">
        <v>#VALUE!</v>
      </c>
      <c r="AM4" s="12">
        <f t="shared" si="8"/>
        <v>7.095890410958904</v>
      </c>
      <c r="AN4" s="7">
        <v>7</v>
      </c>
      <c r="AO4" s="48">
        <f t="shared" si="9"/>
        <v>9.5890410958904049E-2</v>
      </c>
      <c r="AP4" s="25" t="s">
        <v>69</v>
      </c>
    </row>
    <row r="5" spans="1:42" s="13" customFormat="1" ht="14" x14ac:dyDescent="0.3">
      <c r="A5" s="24" t="s">
        <v>40</v>
      </c>
      <c r="B5" s="16" t="s">
        <v>73</v>
      </c>
      <c r="C5" s="20"/>
      <c r="D5" s="2" t="s">
        <v>48</v>
      </c>
      <c r="E5" s="2">
        <v>1943</v>
      </c>
      <c r="F5" s="2" t="s">
        <v>47</v>
      </c>
      <c r="G5" s="2" t="s">
        <v>47</v>
      </c>
      <c r="H5" s="4" t="s">
        <v>45</v>
      </c>
      <c r="I5" s="2">
        <v>1</v>
      </c>
      <c r="J5" s="2">
        <v>54</v>
      </c>
      <c r="K5" s="2">
        <v>6371</v>
      </c>
      <c r="L5" s="49">
        <v>34284</v>
      </c>
      <c r="M5" s="19" t="s">
        <v>66</v>
      </c>
      <c r="N5" s="2" t="s">
        <v>44</v>
      </c>
      <c r="O5" s="4">
        <v>1</v>
      </c>
      <c r="P5" s="6">
        <v>106</v>
      </c>
      <c r="Q5" s="4" t="s">
        <v>49</v>
      </c>
      <c r="R5" s="4" t="s">
        <v>53</v>
      </c>
      <c r="S5" s="4">
        <f t="shared" si="0"/>
        <v>62</v>
      </c>
      <c r="T5" s="4">
        <f t="shared" si="1"/>
        <v>44</v>
      </c>
      <c r="U5" s="2">
        <v>72</v>
      </c>
      <c r="V5" s="2">
        <v>10</v>
      </c>
      <c r="W5" s="2">
        <v>2</v>
      </c>
      <c r="X5" s="2">
        <v>0</v>
      </c>
      <c r="Y5" s="2">
        <f t="shared" si="2"/>
        <v>84</v>
      </c>
      <c r="Z5" s="2">
        <f t="shared" si="3"/>
        <v>84</v>
      </c>
      <c r="AA5" s="7">
        <f t="shared" si="4"/>
        <v>56</v>
      </c>
      <c r="AB5" s="9">
        <f t="shared" si="5"/>
        <v>85.714285714285708</v>
      </c>
      <c r="AC5" s="9">
        <f t="shared" si="6"/>
        <v>85.714285714285708</v>
      </c>
      <c r="AD5" s="9">
        <f t="shared" si="7"/>
        <v>67.924528301886795</v>
      </c>
      <c r="AE5" s="5">
        <v>34284</v>
      </c>
      <c r="AF5" s="5">
        <v>34284</v>
      </c>
      <c r="AG5" s="2">
        <v>1993</v>
      </c>
      <c r="AH5" s="10">
        <v>50.542465753424658</v>
      </c>
      <c r="AI5" s="3">
        <v>36840</v>
      </c>
      <c r="AJ5" s="3">
        <v>36874</v>
      </c>
      <c r="AK5" s="11">
        <v>2000</v>
      </c>
      <c r="AL5" s="10">
        <v>57.638356164383559</v>
      </c>
      <c r="AM5" s="12">
        <f t="shared" si="8"/>
        <v>7.095890410958904</v>
      </c>
      <c r="AN5" s="7">
        <v>7</v>
      </c>
      <c r="AO5" s="48">
        <f t="shared" si="9"/>
        <v>9.5890410958904049E-2</v>
      </c>
      <c r="AP5" s="25" t="s">
        <v>69</v>
      </c>
    </row>
    <row r="6" spans="1:42" s="13" customFormat="1" ht="14" x14ac:dyDescent="0.3">
      <c r="A6" s="24" t="s">
        <v>40</v>
      </c>
      <c r="B6" s="16" t="s">
        <v>74</v>
      </c>
      <c r="C6" s="20"/>
      <c r="D6" s="2" t="s">
        <v>61</v>
      </c>
      <c r="E6" s="2" t="s">
        <v>44</v>
      </c>
      <c r="F6" s="2" t="s">
        <v>44</v>
      </c>
      <c r="G6" s="2" t="s">
        <v>44</v>
      </c>
      <c r="H6" s="4" t="s">
        <v>45</v>
      </c>
      <c r="I6" s="2">
        <v>1</v>
      </c>
      <c r="J6" s="2">
        <v>54</v>
      </c>
      <c r="K6" s="2">
        <v>6371</v>
      </c>
      <c r="L6" s="49">
        <v>34284</v>
      </c>
      <c r="M6" s="19" t="s">
        <v>66</v>
      </c>
      <c r="N6" s="2" t="s">
        <v>44</v>
      </c>
      <c r="O6" s="4">
        <v>1</v>
      </c>
      <c r="P6" s="6">
        <v>106</v>
      </c>
      <c r="Q6" s="4" t="s">
        <v>49</v>
      </c>
      <c r="R6" s="4" t="s">
        <v>53</v>
      </c>
      <c r="S6" s="4">
        <f t="shared" si="0"/>
        <v>62</v>
      </c>
      <c r="T6" s="4">
        <f t="shared" si="1"/>
        <v>44</v>
      </c>
      <c r="U6" s="2">
        <v>72</v>
      </c>
      <c r="V6" s="2">
        <v>10</v>
      </c>
      <c r="W6" s="2">
        <v>2</v>
      </c>
      <c r="X6" s="2">
        <v>0</v>
      </c>
      <c r="Y6" s="2">
        <f t="shared" si="2"/>
        <v>84</v>
      </c>
      <c r="Z6" s="2">
        <f t="shared" si="3"/>
        <v>84</v>
      </c>
      <c r="AA6" s="7">
        <f t="shared" si="4"/>
        <v>56</v>
      </c>
      <c r="AB6" s="9">
        <f t="shared" si="5"/>
        <v>85.714285714285708</v>
      </c>
      <c r="AC6" s="9">
        <f t="shared" si="6"/>
        <v>85.714285714285708</v>
      </c>
      <c r="AD6" s="9">
        <f t="shared" si="7"/>
        <v>67.924528301886795</v>
      </c>
      <c r="AE6" s="5">
        <v>34284</v>
      </c>
      <c r="AF6" s="5">
        <v>34284</v>
      </c>
      <c r="AG6" s="2">
        <v>1993</v>
      </c>
      <c r="AH6" s="10" t="e">
        <v>#VALUE!</v>
      </c>
      <c r="AI6" s="3">
        <v>36840</v>
      </c>
      <c r="AJ6" s="3">
        <v>36874</v>
      </c>
      <c r="AK6" s="11">
        <v>2000</v>
      </c>
      <c r="AL6" s="10" t="e">
        <v>#VALUE!</v>
      </c>
      <c r="AM6" s="12">
        <f t="shared" si="8"/>
        <v>7.095890410958904</v>
      </c>
      <c r="AN6" s="7">
        <v>7</v>
      </c>
      <c r="AO6" s="48">
        <f t="shared" si="9"/>
        <v>9.5890410958904049E-2</v>
      </c>
      <c r="AP6" s="25" t="s">
        <v>68</v>
      </c>
    </row>
    <row r="7" spans="1:42" s="13" customFormat="1" ht="14" x14ac:dyDescent="0.3">
      <c r="A7" s="24" t="s">
        <v>40</v>
      </c>
      <c r="B7" s="16" t="s">
        <v>75</v>
      </c>
      <c r="C7" s="20"/>
      <c r="D7" s="2" t="s">
        <v>48</v>
      </c>
      <c r="E7" s="2">
        <v>1933</v>
      </c>
      <c r="F7" s="2" t="s">
        <v>47</v>
      </c>
      <c r="G7" s="2" t="s">
        <v>47</v>
      </c>
      <c r="H7" s="4" t="s">
        <v>45</v>
      </c>
      <c r="I7" s="2">
        <v>1</v>
      </c>
      <c r="J7" s="2">
        <v>54</v>
      </c>
      <c r="K7" s="2">
        <v>6371</v>
      </c>
      <c r="L7" s="49">
        <v>34284</v>
      </c>
      <c r="M7" s="19" t="s">
        <v>66</v>
      </c>
      <c r="N7" s="2" t="s">
        <v>44</v>
      </c>
      <c r="O7" s="4">
        <v>1</v>
      </c>
      <c r="P7" s="6">
        <v>106</v>
      </c>
      <c r="Q7" s="4" t="s">
        <v>49</v>
      </c>
      <c r="R7" s="4" t="s">
        <v>53</v>
      </c>
      <c r="S7" s="4">
        <f t="shared" si="0"/>
        <v>62</v>
      </c>
      <c r="T7" s="4">
        <f t="shared" si="1"/>
        <v>44</v>
      </c>
      <c r="U7" s="2">
        <v>72</v>
      </c>
      <c r="V7" s="2">
        <v>10</v>
      </c>
      <c r="W7" s="2">
        <v>2</v>
      </c>
      <c r="X7" s="2">
        <v>0</v>
      </c>
      <c r="Y7" s="2">
        <f t="shared" si="2"/>
        <v>84</v>
      </c>
      <c r="Z7" s="2">
        <f t="shared" si="3"/>
        <v>84</v>
      </c>
      <c r="AA7" s="7">
        <f t="shared" si="4"/>
        <v>56</v>
      </c>
      <c r="AB7" s="9">
        <f t="shared" si="5"/>
        <v>85.714285714285708</v>
      </c>
      <c r="AC7" s="9">
        <f t="shared" si="6"/>
        <v>85.714285714285708</v>
      </c>
      <c r="AD7" s="9">
        <f t="shared" si="7"/>
        <v>67.924528301886795</v>
      </c>
      <c r="AE7" s="5">
        <v>34284</v>
      </c>
      <c r="AF7" s="5">
        <v>34284</v>
      </c>
      <c r="AG7" s="2">
        <v>1993</v>
      </c>
      <c r="AH7" s="10">
        <v>60.016438356164386</v>
      </c>
      <c r="AI7" s="3">
        <v>36840</v>
      </c>
      <c r="AJ7" s="3">
        <v>36874</v>
      </c>
      <c r="AK7" s="11">
        <v>2000</v>
      </c>
      <c r="AL7" s="10">
        <v>67.112328767123287</v>
      </c>
      <c r="AM7" s="12">
        <f t="shared" si="8"/>
        <v>7.095890410958904</v>
      </c>
      <c r="AN7" s="7">
        <v>7</v>
      </c>
      <c r="AO7" s="48">
        <f t="shared" si="9"/>
        <v>9.5890410958904049E-2</v>
      </c>
      <c r="AP7" s="25" t="s">
        <v>68</v>
      </c>
    </row>
    <row r="8" spans="1:42" s="17" customFormat="1" ht="14" x14ac:dyDescent="0.3">
      <c r="A8" s="45" t="s">
        <v>40</v>
      </c>
      <c r="B8" s="16" t="s">
        <v>76</v>
      </c>
      <c r="C8" s="20"/>
      <c r="D8" s="4" t="s">
        <v>48</v>
      </c>
      <c r="E8" s="2">
        <v>1933</v>
      </c>
      <c r="F8" s="4" t="s">
        <v>59</v>
      </c>
      <c r="G8" s="4" t="s">
        <v>47</v>
      </c>
      <c r="H8" s="4" t="s">
        <v>45</v>
      </c>
      <c r="I8" s="2">
        <v>1</v>
      </c>
      <c r="J8" s="4">
        <v>54</v>
      </c>
      <c r="K8" s="4">
        <v>6371</v>
      </c>
      <c r="L8" s="15">
        <v>34284</v>
      </c>
      <c r="M8" s="19" t="s">
        <v>66</v>
      </c>
      <c r="N8" s="4" t="s">
        <v>44</v>
      </c>
      <c r="O8" s="4">
        <v>1</v>
      </c>
      <c r="P8" s="6">
        <v>106</v>
      </c>
      <c r="Q8" s="4" t="s">
        <v>49</v>
      </c>
      <c r="R8" s="4" t="s">
        <v>53</v>
      </c>
      <c r="S8" s="4">
        <f t="shared" si="0"/>
        <v>62</v>
      </c>
      <c r="T8" s="4">
        <f t="shared" si="1"/>
        <v>44</v>
      </c>
      <c r="U8" s="4">
        <v>73</v>
      </c>
      <c r="V8" s="4">
        <v>8</v>
      </c>
      <c r="W8" s="4">
        <v>3</v>
      </c>
      <c r="X8" s="4">
        <v>0</v>
      </c>
      <c r="Y8" s="4">
        <f t="shared" si="2"/>
        <v>84</v>
      </c>
      <c r="Z8" s="4">
        <f t="shared" si="3"/>
        <v>84</v>
      </c>
      <c r="AA8" s="4">
        <f t="shared" si="4"/>
        <v>56</v>
      </c>
      <c r="AB8" s="9">
        <f t="shared" si="5"/>
        <v>86.904761904761912</v>
      </c>
      <c r="AC8" s="9">
        <f t="shared" si="6"/>
        <v>86.904761904761912</v>
      </c>
      <c r="AD8" s="9">
        <f t="shared" si="7"/>
        <v>68.867924528301884</v>
      </c>
      <c r="AE8" s="5">
        <v>34284</v>
      </c>
      <c r="AF8" s="5">
        <v>34284</v>
      </c>
      <c r="AG8" s="2">
        <v>1993</v>
      </c>
      <c r="AH8" s="10">
        <v>60.016438356164386</v>
      </c>
      <c r="AI8" s="3">
        <v>36840</v>
      </c>
      <c r="AJ8" s="3">
        <v>36874</v>
      </c>
      <c r="AK8" s="4">
        <v>2000</v>
      </c>
      <c r="AL8" s="10">
        <v>67.112328767123287</v>
      </c>
      <c r="AM8" s="12">
        <f t="shared" si="8"/>
        <v>7.095890410958904</v>
      </c>
      <c r="AN8" s="7">
        <v>7</v>
      </c>
      <c r="AO8" s="9">
        <f t="shared" si="9"/>
        <v>9.5890410958904049E-2</v>
      </c>
      <c r="AP8" s="25" t="s">
        <v>68</v>
      </c>
    </row>
    <row r="9" spans="1:42" s="13" customFormat="1" ht="14" x14ac:dyDescent="0.3">
      <c r="A9" s="24" t="s">
        <v>40</v>
      </c>
      <c r="B9" s="16" t="s">
        <v>77</v>
      </c>
      <c r="C9" s="20"/>
      <c r="D9" s="2" t="s">
        <v>48</v>
      </c>
      <c r="E9" s="2">
        <v>1948</v>
      </c>
      <c r="F9" s="2" t="s">
        <v>47</v>
      </c>
      <c r="G9" s="2" t="s">
        <v>47</v>
      </c>
      <c r="H9" s="4" t="s">
        <v>45</v>
      </c>
      <c r="I9" s="2">
        <v>1</v>
      </c>
      <c r="J9" s="2">
        <v>54</v>
      </c>
      <c r="K9" s="2">
        <v>6371</v>
      </c>
      <c r="L9" s="49">
        <v>34284</v>
      </c>
      <c r="M9" s="19" t="s">
        <v>66</v>
      </c>
      <c r="N9" s="2" t="s">
        <v>44</v>
      </c>
      <c r="O9" s="4">
        <v>1</v>
      </c>
      <c r="P9" s="6">
        <v>106</v>
      </c>
      <c r="Q9" s="4" t="s">
        <v>49</v>
      </c>
      <c r="R9" s="4" t="s">
        <v>53</v>
      </c>
      <c r="S9" s="4">
        <f t="shared" si="0"/>
        <v>62</v>
      </c>
      <c r="T9" s="4">
        <f t="shared" si="1"/>
        <v>44</v>
      </c>
      <c r="U9" s="2">
        <v>72</v>
      </c>
      <c r="V9" s="2">
        <v>10</v>
      </c>
      <c r="W9" s="2">
        <v>2</v>
      </c>
      <c r="X9" s="2">
        <v>0</v>
      </c>
      <c r="Y9" s="2">
        <f t="shared" si="2"/>
        <v>84</v>
      </c>
      <c r="Z9" s="2">
        <f t="shared" si="3"/>
        <v>84</v>
      </c>
      <c r="AA9" s="7">
        <f t="shared" si="4"/>
        <v>56</v>
      </c>
      <c r="AB9" s="9">
        <f t="shared" si="5"/>
        <v>85.714285714285708</v>
      </c>
      <c r="AC9" s="9">
        <f t="shared" si="6"/>
        <v>85.714285714285708</v>
      </c>
      <c r="AD9" s="9">
        <f t="shared" si="7"/>
        <v>67.924528301886795</v>
      </c>
      <c r="AE9" s="5">
        <v>34284</v>
      </c>
      <c r="AF9" s="5">
        <v>34284</v>
      </c>
      <c r="AG9" s="2">
        <v>1993</v>
      </c>
      <c r="AH9" s="10">
        <v>45.682191780821917</v>
      </c>
      <c r="AI9" s="3">
        <v>36840</v>
      </c>
      <c r="AJ9" s="3">
        <v>36874</v>
      </c>
      <c r="AK9" s="11">
        <v>2000</v>
      </c>
      <c r="AL9" s="10">
        <v>52.778082191780825</v>
      </c>
      <c r="AM9" s="12">
        <f t="shared" si="8"/>
        <v>7.095890410958904</v>
      </c>
      <c r="AN9" s="7">
        <v>7</v>
      </c>
      <c r="AO9" s="48">
        <f t="shared" si="9"/>
        <v>9.5890410958904049E-2</v>
      </c>
      <c r="AP9" s="25" t="s">
        <v>68</v>
      </c>
    </row>
    <row r="10" spans="1:42" s="13" customFormat="1" ht="14" x14ac:dyDescent="0.3">
      <c r="A10" s="45" t="s">
        <v>40</v>
      </c>
      <c r="B10" s="16" t="s">
        <v>78</v>
      </c>
      <c r="C10" s="20"/>
      <c r="D10" s="4" t="s">
        <v>48</v>
      </c>
      <c r="E10" s="2">
        <v>1948</v>
      </c>
      <c r="F10" s="4" t="s">
        <v>60</v>
      </c>
      <c r="G10" s="4" t="s">
        <v>47</v>
      </c>
      <c r="H10" s="4" t="s">
        <v>45</v>
      </c>
      <c r="I10" s="2">
        <v>1</v>
      </c>
      <c r="J10" s="4">
        <v>54</v>
      </c>
      <c r="K10" s="4">
        <v>6371</v>
      </c>
      <c r="L10" s="15">
        <v>34284</v>
      </c>
      <c r="M10" s="19" t="s">
        <v>66</v>
      </c>
      <c r="N10" s="4" t="s">
        <v>44</v>
      </c>
      <c r="O10" s="4">
        <v>1</v>
      </c>
      <c r="P10" s="6">
        <v>106</v>
      </c>
      <c r="Q10" s="4" t="s">
        <v>49</v>
      </c>
      <c r="R10" s="4" t="s">
        <v>53</v>
      </c>
      <c r="S10" s="4">
        <f t="shared" si="0"/>
        <v>62</v>
      </c>
      <c r="T10" s="4">
        <f t="shared" si="1"/>
        <v>44</v>
      </c>
      <c r="U10" s="4">
        <v>73</v>
      </c>
      <c r="V10" s="4">
        <v>8</v>
      </c>
      <c r="W10" s="4">
        <v>3</v>
      </c>
      <c r="X10" s="4">
        <v>0</v>
      </c>
      <c r="Y10" s="4">
        <f t="shared" si="2"/>
        <v>84</v>
      </c>
      <c r="Z10" s="4">
        <f t="shared" si="3"/>
        <v>84</v>
      </c>
      <c r="AA10" s="4">
        <f t="shared" si="4"/>
        <v>56</v>
      </c>
      <c r="AB10" s="9">
        <f t="shared" si="5"/>
        <v>86.904761904761912</v>
      </c>
      <c r="AC10" s="9">
        <f t="shared" si="6"/>
        <v>86.904761904761912</v>
      </c>
      <c r="AD10" s="9">
        <f t="shared" si="7"/>
        <v>68.867924528301884</v>
      </c>
      <c r="AE10" s="5">
        <v>34284</v>
      </c>
      <c r="AF10" s="5">
        <v>34284</v>
      </c>
      <c r="AG10" s="2">
        <v>1993</v>
      </c>
      <c r="AH10" s="10">
        <v>45.682191780821917</v>
      </c>
      <c r="AI10" s="3">
        <v>36840</v>
      </c>
      <c r="AJ10" s="3">
        <v>36874</v>
      </c>
      <c r="AK10" s="4">
        <v>2000</v>
      </c>
      <c r="AL10" s="10">
        <v>52.778082191780825</v>
      </c>
      <c r="AM10" s="12">
        <f t="shared" si="8"/>
        <v>7.095890410958904</v>
      </c>
      <c r="AN10" s="7">
        <v>7</v>
      </c>
      <c r="AO10" s="9">
        <f t="shared" si="9"/>
        <v>9.5890410958904049E-2</v>
      </c>
      <c r="AP10" s="25" t="s">
        <v>68</v>
      </c>
    </row>
    <row r="11" spans="1:42" s="13" customFormat="1" ht="14" x14ac:dyDescent="0.3">
      <c r="A11" s="24" t="s">
        <v>40</v>
      </c>
      <c r="B11" s="16" t="s">
        <v>79</v>
      </c>
      <c r="C11" s="20" t="s">
        <v>42</v>
      </c>
      <c r="D11" s="2" t="s">
        <v>48</v>
      </c>
      <c r="E11" s="2">
        <v>1949</v>
      </c>
      <c r="F11" s="2" t="s">
        <v>62</v>
      </c>
      <c r="G11" s="2" t="s">
        <v>63</v>
      </c>
      <c r="H11" s="4" t="s">
        <v>45</v>
      </c>
      <c r="I11" s="2">
        <v>1</v>
      </c>
      <c r="J11" s="2">
        <v>54</v>
      </c>
      <c r="K11" s="2">
        <v>6371</v>
      </c>
      <c r="L11" s="49">
        <v>34284</v>
      </c>
      <c r="M11" s="19" t="s">
        <v>66</v>
      </c>
      <c r="N11" s="2" t="s">
        <v>44</v>
      </c>
      <c r="O11" s="4">
        <v>1</v>
      </c>
      <c r="P11" s="6">
        <v>106</v>
      </c>
      <c r="Q11" s="4" t="s">
        <v>49</v>
      </c>
      <c r="R11" s="4" t="s">
        <v>53</v>
      </c>
      <c r="S11" s="4">
        <f t="shared" si="0"/>
        <v>62</v>
      </c>
      <c r="T11" s="4">
        <f t="shared" si="1"/>
        <v>44</v>
      </c>
      <c r="U11" s="2">
        <v>72</v>
      </c>
      <c r="V11" s="2">
        <v>10</v>
      </c>
      <c r="W11" s="2">
        <v>2</v>
      </c>
      <c r="X11" s="2">
        <v>0</v>
      </c>
      <c r="Y11" s="2">
        <f t="shared" si="2"/>
        <v>84</v>
      </c>
      <c r="Z11" s="2">
        <f t="shared" si="3"/>
        <v>84</v>
      </c>
      <c r="AA11" s="7">
        <f t="shared" si="4"/>
        <v>56</v>
      </c>
      <c r="AB11" s="9">
        <f t="shared" si="5"/>
        <v>85.714285714285708</v>
      </c>
      <c r="AC11" s="9">
        <f t="shared" si="6"/>
        <v>85.714285714285708</v>
      </c>
      <c r="AD11" s="9">
        <f t="shared" si="7"/>
        <v>67.924528301886795</v>
      </c>
      <c r="AE11" s="5">
        <v>34284</v>
      </c>
      <c r="AF11" s="5">
        <v>34284</v>
      </c>
      <c r="AG11" s="2">
        <v>1993</v>
      </c>
      <c r="AH11" s="10">
        <v>44.772602739726025</v>
      </c>
      <c r="AI11" s="3">
        <v>36840</v>
      </c>
      <c r="AJ11" s="3">
        <v>36874</v>
      </c>
      <c r="AK11" s="11">
        <v>2000</v>
      </c>
      <c r="AL11" s="10">
        <v>51.868493150684934</v>
      </c>
      <c r="AM11" s="12">
        <f t="shared" si="8"/>
        <v>7.095890410958904</v>
      </c>
      <c r="AN11" s="7">
        <v>7</v>
      </c>
      <c r="AO11" s="48">
        <f t="shared" si="9"/>
        <v>9.5890410958904049E-2</v>
      </c>
      <c r="AP11" s="25" t="s">
        <v>68</v>
      </c>
    </row>
    <row r="12" spans="1:42" s="13" customFormat="1" ht="14" x14ac:dyDescent="0.3">
      <c r="A12" s="24" t="s">
        <v>40</v>
      </c>
      <c r="B12" s="16" t="s">
        <v>80</v>
      </c>
      <c r="C12" s="20"/>
      <c r="D12" s="2" t="s">
        <v>48</v>
      </c>
      <c r="E12" s="2">
        <v>1939</v>
      </c>
      <c r="F12" s="2" t="s">
        <v>47</v>
      </c>
      <c r="G12" s="2" t="s">
        <v>47</v>
      </c>
      <c r="H12" s="4" t="s">
        <v>45</v>
      </c>
      <c r="I12" s="2">
        <v>1</v>
      </c>
      <c r="J12" s="2">
        <v>54</v>
      </c>
      <c r="K12" s="2">
        <v>6371</v>
      </c>
      <c r="L12" s="49">
        <v>34284</v>
      </c>
      <c r="M12" s="19" t="s">
        <v>66</v>
      </c>
      <c r="N12" s="2" t="s">
        <v>44</v>
      </c>
      <c r="O12" s="4">
        <v>1</v>
      </c>
      <c r="P12" s="6">
        <v>106</v>
      </c>
      <c r="Q12" s="4" t="s">
        <v>49</v>
      </c>
      <c r="R12" s="4" t="s">
        <v>53</v>
      </c>
      <c r="S12" s="4">
        <f t="shared" si="0"/>
        <v>62</v>
      </c>
      <c r="T12" s="4">
        <f t="shared" si="1"/>
        <v>44</v>
      </c>
      <c r="U12" s="2">
        <v>72</v>
      </c>
      <c r="V12" s="2">
        <v>10</v>
      </c>
      <c r="W12" s="2">
        <v>2</v>
      </c>
      <c r="X12" s="2">
        <v>0</v>
      </c>
      <c r="Y12" s="2">
        <f t="shared" si="2"/>
        <v>84</v>
      </c>
      <c r="Z12" s="2">
        <f t="shared" si="3"/>
        <v>84</v>
      </c>
      <c r="AA12" s="7">
        <f t="shared" si="4"/>
        <v>56</v>
      </c>
      <c r="AB12" s="9">
        <f t="shared" si="5"/>
        <v>85.714285714285708</v>
      </c>
      <c r="AC12" s="9">
        <f t="shared" si="6"/>
        <v>85.714285714285708</v>
      </c>
      <c r="AD12" s="9">
        <f t="shared" si="7"/>
        <v>67.924528301886795</v>
      </c>
      <c r="AE12" s="5">
        <v>34284</v>
      </c>
      <c r="AF12" s="5">
        <v>34284</v>
      </c>
      <c r="AG12" s="2">
        <v>1993</v>
      </c>
      <c r="AH12" s="10">
        <v>54.468493150684928</v>
      </c>
      <c r="AI12" s="3">
        <v>36840</v>
      </c>
      <c r="AJ12" s="3">
        <v>36874</v>
      </c>
      <c r="AK12" s="11">
        <v>2000</v>
      </c>
      <c r="AL12" s="10">
        <v>61.564383561643837</v>
      </c>
      <c r="AM12" s="12">
        <f t="shared" si="8"/>
        <v>7.095890410958904</v>
      </c>
      <c r="AN12" s="7">
        <v>7</v>
      </c>
      <c r="AO12" s="48">
        <f t="shared" si="9"/>
        <v>9.5890410958904049E-2</v>
      </c>
      <c r="AP12" s="25" t="s">
        <v>68</v>
      </c>
    </row>
    <row r="13" spans="1:42" s="13" customFormat="1" ht="14" x14ac:dyDescent="0.3">
      <c r="A13" s="24" t="s">
        <v>40</v>
      </c>
      <c r="B13" s="16" t="s">
        <v>81</v>
      </c>
      <c r="C13" s="20"/>
      <c r="D13" s="2" t="s">
        <v>48</v>
      </c>
      <c r="E13" s="2">
        <v>1939</v>
      </c>
      <c r="F13" s="2" t="s">
        <v>47</v>
      </c>
      <c r="G13" s="2" t="s">
        <v>47</v>
      </c>
      <c r="H13" s="4" t="s">
        <v>45</v>
      </c>
      <c r="I13" s="2">
        <v>1</v>
      </c>
      <c r="J13" s="2">
        <v>54</v>
      </c>
      <c r="K13" s="2">
        <v>6371</v>
      </c>
      <c r="L13" s="49">
        <v>34284</v>
      </c>
      <c r="M13" s="19" t="s">
        <v>66</v>
      </c>
      <c r="N13" s="2" t="s">
        <v>44</v>
      </c>
      <c r="O13" s="4">
        <v>1</v>
      </c>
      <c r="P13" s="6">
        <v>106</v>
      </c>
      <c r="Q13" s="4" t="s">
        <v>49</v>
      </c>
      <c r="R13" s="4" t="s">
        <v>53</v>
      </c>
      <c r="S13" s="4">
        <f t="shared" si="0"/>
        <v>62</v>
      </c>
      <c r="T13" s="4">
        <f t="shared" si="1"/>
        <v>44</v>
      </c>
      <c r="U13" s="2">
        <v>72</v>
      </c>
      <c r="V13" s="2">
        <v>10</v>
      </c>
      <c r="W13" s="2">
        <v>2</v>
      </c>
      <c r="X13" s="2">
        <v>0</v>
      </c>
      <c r="Y13" s="2">
        <f t="shared" si="2"/>
        <v>84</v>
      </c>
      <c r="Z13" s="2">
        <f t="shared" si="3"/>
        <v>84</v>
      </c>
      <c r="AA13" s="7">
        <f t="shared" si="4"/>
        <v>56</v>
      </c>
      <c r="AB13" s="9">
        <f t="shared" si="5"/>
        <v>85.714285714285708</v>
      </c>
      <c r="AC13" s="9">
        <f t="shared" si="6"/>
        <v>85.714285714285708</v>
      </c>
      <c r="AD13" s="9">
        <f t="shared" si="7"/>
        <v>67.924528301886795</v>
      </c>
      <c r="AE13" s="5">
        <v>34284</v>
      </c>
      <c r="AF13" s="5">
        <v>34284</v>
      </c>
      <c r="AG13" s="2">
        <v>1993</v>
      </c>
      <c r="AH13" s="10">
        <v>54.180821917808217</v>
      </c>
      <c r="AI13" s="3">
        <v>36840</v>
      </c>
      <c r="AJ13" s="3">
        <v>36874</v>
      </c>
      <c r="AK13" s="11">
        <v>2000</v>
      </c>
      <c r="AL13" s="10">
        <v>61.276712328767125</v>
      </c>
      <c r="AM13" s="12">
        <f t="shared" si="8"/>
        <v>7.095890410958904</v>
      </c>
      <c r="AN13" s="7">
        <v>7</v>
      </c>
      <c r="AO13" s="48">
        <f t="shared" si="9"/>
        <v>9.5890410958904049E-2</v>
      </c>
      <c r="AP13" s="25" t="s">
        <v>69</v>
      </c>
    </row>
    <row r="14" spans="1:42" s="13" customFormat="1" ht="14" x14ac:dyDescent="0.3">
      <c r="A14" s="24" t="s">
        <v>40</v>
      </c>
      <c r="B14" s="16" t="s">
        <v>82</v>
      </c>
      <c r="C14" s="20" t="s">
        <v>41</v>
      </c>
      <c r="D14" s="2" t="s">
        <v>48</v>
      </c>
      <c r="E14" s="2">
        <v>1934</v>
      </c>
      <c r="F14" s="2" t="s">
        <v>65</v>
      </c>
      <c r="G14" s="2" t="s">
        <v>65</v>
      </c>
      <c r="H14" s="4" t="s">
        <v>45</v>
      </c>
      <c r="I14" s="2">
        <v>1</v>
      </c>
      <c r="J14" s="2">
        <v>54</v>
      </c>
      <c r="K14" s="2">
        <v>6371</v>
      </c>
      <c r="L14" s="49">
        <v>34284</v>
      </c>
      <c r="M14" s="19" t="s">
        <v>66</v>
      </c>
      <c r="N14" s="2" t="s">
        <v>44</v>
      </c>
      <c r="O14" s="4">
        <v>1</v>
      </c>
      <c r="P14" s="6">
        <v>106</v>
      </c>
      <c r="Q14" s="4" t="s">
        <v>49</v>
      </c>
      <c r="R14" s="4" t="s">
        <v>53</v>
      </c>
      <c r="S14" s="4">
        <f t="shared" si="0"/>
        <v>62</v>
      </c>
      <c r="T14" s="4">
        <f t="shared" si="1"/>
        <v>44</v>
      </c>
      <c r="U14" s="2">
        <v>72</v>
      </c>
      <c r="V14" s="2">
        <v>10</v>
      </c>
      <c r="W14" s="2">
        <v>2</v>
      </c>
      <c r="X14" s="2">
        <v>0</v>
      </c>
      <c r="Y14" s="2">
        <f t="shared" si="2"/>
        <v>84</v>
      </c>
      <c r="Z14" s="2">
        <f t="shared" si="3"/>
        <v>84</v>
      </c>
      <c r="AA14" s="7">
        <f t="shared" si="4"/>
        <v>56</v>
      </c>
      <c r="AB14" s="9">
        <f t="shared" si="5"/>
        <v>85.714285714285708</v>
      </c>
      <c r="AC14" s="9">
        <f t="shared" si="6"/>
        <v>85.714285714285708</v>
      </c>
      <c r="AD14" s="9">
        <f t="shared" si="7"/>
        <v>67.924528301886795</v>
      </c>
      <c r="AE14" s="5">
        <v>34284</v>
      </c>
      <c r="AF14" s="5">
        <v>34284</v>
      </c>
      <c r="AG14" s="2">
        <v>1993</v>
      </c>
      <c r="AH14" s="10">
        <v>58.945205479452056</v>
      </c>
      <c r="AI14" s="3">
        <v>36840</v>
      </c>
      <c r="AJ14" s="3">
        <v>36874</v>
      </c>
      <c r="AK14" s="11">
        <v>2000</v>
      </c>
      <c r="AL14" s="10">
        <v>66.041095890410958</v>
      </c>
      <c r="AM14" s="12">
        <f t="shared" si="8"/>
        <v>7.095890410958904</v>
      </c>
      <c r="AN14" s="7">
        <v>7</v>
      </c>
      <c r="AO14" s="48">
        <f t="shared" si="9"/>
        <v>9.5890410958904049E-2</v>
      </c>
      <c r="AP14" s="25" t="s">
        <v>68</v>
      </c>
    </row>
    <row r="15" spans="1:42" s="13" customFormat="1" ht="14" x14ac:dyDescent="0.3">
      <c r="A15" s="24" t="s">
        <v>40</v>
      </c>
      <c r="B15" s="16" t="s">
        <v>83</v>
      </c>
      <c r="C15" s="20" t="s">
        <v>42</v>
      </c>
      <c r="D15" s="2" t="s">
        <v>48</v>
      </c>
      <c r="E15" s="2">
        <v>1956</v>
      </c>
      <c r="F15" s="2" t="s">
        <v>62</v>
      </c>
      <c r="G15" s="2" t="s">
        <v>63</v>
      </c>
      <c r="H15" s="4" t="s">
        <v>45</v>
      </c>
      <c r="I15" s="2">
        <v>1</v>
      </c>
      <c r="J15" s="2">
        <v>54</v>
      </c>
      <c r="K15" s="2">
        <v>6371</v>
      </c>
      <c r="L15" s="49">
        <v>34284</v>
      </c>
      <c r="M15" s="19" t="s">
        <v>66</v>
      </c>
      <c r="N15" s="2" t="s">
        <v>44</v>
      </c>
      <c r="O15" s="4">
        <v>1</v>
      </c>
      <c r="P15" s="6">
        <v>106</v>
      </c>
      <c r="Q15" s="4" t="s">
        <v>49</v>
      </c>
      <c r="R15" s="4" t="s">
        <v>53</v>
      </c>
      <c r="S15" s="4">
        <f t="shared" si="0"/>
        <v>62</v>
      </c>
      <c r="T15" s="4">
        <f t="shared" si="1"/>
        <v>44</v>
      </c>
      <c r="U15" s="2">
        <v>72</v>
      </c>
      <c r="V15" s="2">
        <v>10</v>
      </c>
      <c r="W15" s="2">
        <v>2</v>
      </c>
      <c r="X15" s="2">
        <v>0</v>
      </c>
      <c r="Y15" s="2">
        <f t="shared" si="2"/>
        <v>84</v>
      </c>
      <c r="Z15" s="2">
        <f t="shared" si="3"/>
        <v>84</v>
      </c>
      <c r="AA15" s="7">
        <f t="shared" si="4"/>
        <v>56</v>
      </c>
      <c r="AB15" s="9">
        <f t="shared" si="5"/>
        <v>85.714285714285708</v>
      </c>
      <c r="AC15" s="9">
        <f t="shared" si="6"/>
        <v>85.714285714285708</v>
      </c>
      <c r="AD15" s="9">
        <f t="shared" si="7"/>
        <v>67.924528301886795</v>
      </c>
      <c r="AE15" s="5">
        <v>34284</v>
      </c>
      <c r="AF15" s="5">
        <v>34284</v>
      </c>
      <c r="AG15" s="2">
        <v>1993</v>
      </c>
      <c r="AH15" s="10">
        <v>37.389041095890413</v>
      </c>
      <c r="AI15" s="3">
        <v>36840</v>
      </c>
      <c r="AJ15" s="3">
        <v>36874</v>
      </c>
      <c r="AK15" s="11">
        <v>2000</v>
      </c>
      <c r="AL15" s="10">
        <v>44.484931506849314</v>
      </c>
      <c r="AM15" s="12">
        <f t="shared" si="8"/>
        <v>7.095890410958904</v>
      </c>
      <c r="AN15" s="7">
        <v>7</v>
      </c>
      <c r="AO15" s="48">
        <f t="shared" si="9"/>
        <v>9.5890410958904049E-2</v>
      </c>
      <c r="AP15" s="25" t="s">
        <v>69</v>
      </c>
    </row>
    <row r="16" spans="1:42" s="13" customFormat="1" ht="14" x14ac:dyDescent="0.3">
      <c r="A16" s="24" t="s">
        <v>40</v>
      </c>
      <c r="B16" s="16" t="s">
        <v>84</v>
      </c>
      <c r="C16" s="20" t="s">
        <v>41</v>
      </c>
      <c r="D16" s="2" t="s">
        <v>48</v>
      </c>
      <c r="E16" s="2">
        <v>1931</v>
      </c>
      <c r="F16" s="2" t="s">
        <v>62</v>
      </c>
      <c r="G16" s="2" t="s">
        <v>64</v>
      </c>
      <c r="H16" s="4" t="s">
        <v>45</v>
      </c>
      <c r="I16" s="2">
        <v>1</v>
      </c>
      <c r="J16" s="2">
        <v>54</v>
      </c>
      <c r="K16" s="2">
        <v>6371</v>
      </c>
      <c r="L16" s="49">
        <v>34284</v>
      </c>
      <c r="M16" s="19" t="s">
        <v>66</v>
      </c>
      <c r="N16" s="2" t="s">
        <v>44</v>
      </c>
      <c r="O16" s="4">
        <v>1</v>
      </c>
      <c r="P16" s="6">
        <v>106</v>
      </c>
      <c r="Q16" s="4" t="s">
        <v>49</v>
      </c>
      <c r="R16" s="4" t="s">
        <v>53</v>
      </c>
      <c r="S16" s="4">
        <f t="shared" si="0"/>
        <v>62</v>
      </c>
      <c r="T16" s="4">
        <f t="shared" si="1"/>
        <v>44</v>
      </c>
      <c r="U16" s="2">
        <v>72</v>
      </c>
      <c r="V16" s="2">
        <v>10</v>
      </c>
      <c r="W16" s="2">
        <v>2</v>
      </c>
      <c r="X16" s="2">
        <v>0</v>
      </c>
      <c r="Y16" s="2">
        <f t="shared" si="2"/>
        <v>84</v>
      </c>
      <c r="Z16" s="2">
        <f t="shared" si="3"/>
        <v>84</v>
      </c>
      <c r="AA16" s="7">
        <f t="shared" si="4"/>
        <v>56</v>
      </c>
      <c r="AB16" s="9">
        <f t="shared" si="5"/>
        <v>85.714285714285708</v>
      </c>
      <c r="AC16" s="9">
        <f t="shared" si="6"/>
        <v>85.714285714285708</v>
      </c>
      <c r="AD16" s="9">
        <f t="shared" si="7"/>
        <v>67.924528301886795</v>
      </c>
      <c r="AE16" s="5">
        <v>34284</v>
      </c>
      <c r="AF16" s="5">
        <v>34284</v>
      </c>
      <c r="AG16" s="2">
        <v>1993</v>
      </c>
      <c r="AH16" s="10">
        <v>62.471232876712328</v>
      </c>
      <c r="AI16" s="3">
        <v>36840</v>
      </c>
      <c r="AJ16" s="3">
        <v>36874</v>
      </c>
      <c r="AK16" s="11">
        <v>2000</v>
      </c>
      <c r="AL16" s="10">
        <v>69.567123287671237</v>
      </c>
      <c r="AM16" s="12">
        <f t="shared" si="8"/>
        <v>7.095890410958904</v>
      </c>
      <c r="AN16" s="7">
        <v>7</v>
      </c>
      <c r="AO16" s="48">
        <f t="shared" si="9"/>
        <v>9.5890410958904049E-2</v>
      </c>
      <c r="AP16" s="25" t="s">
        <v>69</v>
      </c>
    </row>
    <row r="17" spans="1:42" s="13" customFormat="1" ht="14" x14ac:dyDescent="0.3">
      <c r="A17" s="24" t="s">
        <v>40</v>
      </c>
      <c r="B17" s="16" t="s">
        <v>85</v>
      </c>
      <c r="C17" s="20"/>
      <c r="D17" s="2" t="s">
        <v>48</v>
      </c>
      <c r="E17" s="2">
        <v>1947</v>
      </c>
      <c r="F17" s="2" t="s">
        <v>47</v>
      </c>
      <c r="G17" s="2" t="s">
        <v>47</v>
      </c>
      <c r="H17" s="4" t="s">
        <v>45</v>
      </c>
      <c r="I17" s="2">
        <v>1</v>
      </c>
      <c r="J17" s="2">
        <v>54</v>
      </c>
      <c r="K17" s="2">
        <v>6371</v>
      </c>
      <c r="L17" s="49">
        <v>34284</v>
      </c>
      <c r="M17" s="19" t="s">
        <v>66</v>
      </c>
      <c r="N17" s="2" t="s">
        <v>44</v>
      </c>
      <c r="O17" s="4">
        <v>1</v>
      </c>
      <c r="P17" s="6">
        <v>106</v>
      </c>
      <c r="Q17" s="4" t="s">
        <v>49</v>
      </c>
      <c r="R17" s="4" t="s">
        <v>53</v>
      </c>
      <c r="S17" s="4">
        <f t="shared" si="0"/>
        <v>62</v>
      </c>
      <c r="T17" s="4">
        <f t="shared" si="1"/>
        <v>44</v>
      </c>
      <c r="U17" s="2">
        <v>72</v>
      </c>
      <c r="V17" s="2">
        <v>10</v>
      </c>
      <c r="W17" s="2">
        <v>2</v>
      </c>
      <c r="X17" s="2">
        <v>0</v>
      </c>
      <c r="Y17" s="2">
        <f t="shared" si="2"/>
        <v>84</v>
      </c>
      <c r="Z17" s="2">
        <f t="shared" si="3"/>
        <v>84</v>
      </c>
      <c r="AA17" s="7">
        <f t="shared" si="4"/>
        <v>56</v>
      </c>
      <c r="AB17" s="9">
        <f t="shared" si="5"/>
        <v>85.714285714285708</v>
      </c>
      <c r="AC17" s="9">
        <f t="shared" si="6"/>
        <v>85.714285714285708</v>
      </c>
      <c r="AD17" s="9">
        <f t="shared" si="7"/>
        <v>67.924528301886795</v>
      </c>
      <c r="AE17" s="5">
        <v>34284</v>
      </c>
      <c r="AF17" s="5">
        <v>34284</v>
      </c>
      <c r="AG17" s="2">
        <v>1993</v>
      </c>
      <c r="AH17" s="10">
        <v>46.180821917808217</v>
      </c>
      <c r="AI17" s="3">
        <v>36840</v>
      </c>
      <c r="AJ17" s="3">
        <v>36874</v>
      </c>
      <c r="AK17" s="11">
        <v>2000</v>
      </c>
      <c r="AL17" s="10">
        <v>53.276712328767125</v>
      </c>
      <c r="AM17" s="12">
        <f t="shared" si="8"/>
        <v>7.095890410958904</v>
      </c>
      <c r="AN17" s="7">
        <v>7</v>
      </c>
      <c r="AO17" s="48">
        <f t="shared" si="9"/>
        <v>9.5890410958904049E-2</v>
      </c>
      <c r="AP17" s="25" t="s">
        <v>69</v>
      </c>
    </row>
    <row r="18" spans="1:42" s="13" customFormat="1" ht="14" x14ac:dyDescent="0.3">
      <c r="A18" s="24" t="s">
        <v>40</v>
      </c>
      <c r="B18" s="16" t="s">
        <v>86</v>
      </c>
      <c r="C18" s="20"/>
      <c r="D18" s="18" t="s">
        <v>61</v>
      </c>
      <c r="E18" s="2">
        <v>1940</v>
      </c>
      <c r="F18" s="2" t="s">
        <v>65</v>
      </c>
      <c r="G18" s="2" t="s">
        <v>65</v>
      </c>
      <c r="H18" s="4" t="s">
        <v>45</v>
      </c>
      <c r="I18" s="2">
        <v>3</v>
      </c>
      <c r="J18" s="2">
        <v>47</v>
      </c>
      <c r="K18" s="2">
        <v>3358</v>
      </c>
      <c r="L18" s="49">
        <v>36840</v>
      </c>
      <c r="M18" s="19" t="s">
        <v>66</v>
      </c>
      <c r="N18" s="2" t="s">
        <v>44</v>
      </c>
      <c r="O18" s="4">
        <v>1</v>
      </c>
      <c r="P18" s="6">
        <v>116</v>
      </c>
      <c r="Q18" s="4" t="s">
        <v>50</v>
      </c>
      <c r="R18" s="4" t="s">
        <v>54</v>
      </c>
      <c r="S18" s="4">
        <v>47</v>
      </c>
      <c r="T18" s="4">
        <f t="shared" ref="T18:T33" si="10">28+25+16</f>
        <v>69</v>
      </c>
      <c r="U18" s="2">
        <v>96</v>
      </c>
      <c r="V18" s="2">
        <v>8</v>
      </c>
      <c r="W18" s="2">
        <v>3</v>
      </c>
      <c r="X18" s="2">
        <v>0</v>
      </c>
      <c r="Y18" s="2">
        <f t="shared" si="2"/>
        <v>107</v>
      </c>
      <c r="Z18" s="2">
        <f t="shared" si="3"/>
        <v>107</v>
      </c>
      <c r="AA18" s="7">
        <f t="shared" si="4"/>
        <v>72</v>
      </c>
      <c r="AB18" s="9">
        <f t="shared" si="5"/>
        <v>89.719626168224295</v>
      </c>
      <c r="AC18" s="9">
        <f t="shared" si="6"/>
        <v>89.719626168224295</v>
      </c>
      <c r="AD18" s="9">
        <f t="shared" si="7"/>
        <v>82.758620689655174</v>
      </c>
      <c r="AE18" s="21">
        <v>36874</v>
      </c>
      <c r="AF18" s="21">
        <v>36874</v>
      </c>
      <c r="AG18" s="2">
        <v>2000</v>
      </c>
      <c r="AH18" s="10">
        <v>60.936986301369863</v>
      </c>
      <c r="AI18" s="21">
        <v>39429</v>
      </c>
      <c r="AJ18" s="3">
        <v>39430</v>
      </c>
      <c r="AK18" s="11">
        <v>2007</v>
      </c>
      <c r="AL18" s="10">
        <v>67.939726027397256</v>
      </c>
      <c r="AM18" s="12">
        <f t="shared" si="8"/>
        <v>7.0027397260273974</v>
      </c>
      <c r="AN18" s="7">
        <v>7</v>
      </c>
      <c r="AO18" s="12">
        <f t="shared" si="9"/>
        <v>2.73972602739736E-3</v>
      </c>
      <c r="AP18" s="25" t="s">
        <v>68</v>
      </c>
    </row>
    <row r="19" spans="1:42" s="13" customFormat="1" ht="14" x14ac:dyDescent="0.3">
      <c r="A19" s="24" t="s">
        <v>40</v>
      </c>
      <c r="B19" s="16" t="s">
        <v>87</v>
      </c>
      <c r="C19" s="20"/>
      <c r="D19" s="18" t="s">
        <v>61</v>
      </c>
      <c r="E19" s="2" t="s">
        <v>44</v>
      </c>
      <c r="F19" s="2" t="s">
        <v>62</v>
      </c>
      <c r="G19" s="2" t="s">
        <v>64</v>
      </c>
      <c r="H19" s="4" t="s">
        <v>45</v>
      </c>
      <c r="I19" s="2">
        <v>3</v>
      </c>
      <c r="J19" s="2">
        <v>47</v>
      </c>
      <c r="K19" s="4">
        <v>3358</v>
      </c>
      <c r="L19" s="49">
        <v>36840</v>
      </c>
      <c r="M19" s="19" t="s">
        <v>66</v>
      </c>
      <c r="N19" s="2" t="s">
        <v>44</v>
      </c>
      <c r="O19" s="4">
        <v>1</v>
      </c>
      <c r="P19" s="6">
        <v>116</v>
      </c>
      <c r="Q19" s="4" t="s">
        <v>50</v>
      </c>
      <c r="R19" s="4" t="s">
        <v>54</v>
      </c>
      <c r="S19" s="4">
        <v>47</v>
      </c>
      <c r="T19" s="4">
        <f t="shared" si="10"/>
        <v>69</v>
      </c>
      <c r="U19" s="2">
        <v>96</v>
      </c>
      <c r="V19" s="2">
        <v>8</v>
      </c>
      <c r="W19" s="2">
        <v>3</v>
      </c>
      <c r="X19" s="2">
        <v>0</v>
      </c>
      <c r="Y19" s="2">
        <f t="shared" si="2"/>
        <v>107</v>
      </c>
      <c r="Z19" s="2">
        <f t="shared" si="3"/>
        <v>107</v>
      </c>
      <c r="AA19" s="7">
        <f t="shared" si="4"/>
        <v>72</v>
      </c>
      <c r="AB19" s="9">
        <f t="shared" si="5"/>
        <v>89.719626168224295</v>
      </c>
      <c r="AC19" s="9">
        <f t="shared" si="6"/>
        <v>89.719626168224295</v>
      </c>
      <c r="AD19" s="9">
        <f t="shared" si="7"/>
        <v>82.758620689655174</v>
      </c>
      <c r="AE19" s="21">
        <v>36874</v>
      </c>
      <c r="AF19" s="21">
        <v>36874</v>
      </c>
      <c r="AG19" s="2">
        <v>2000</v>
      </c>
      <c r="AH19" s="10" t="e">
        <v>#VALUE!</v>
      </c>
      <c r="AI19" s="21">
        <v>39429</v>
      </c>
      <c r="AJ19" s="3">
        <v>39430</v>
      </c>
      <c r="AK19" s="11">
        <v>2007</v>
      </c>
      <c r="AL19" s="10" t="e">
        <v>#VALUE!</v>
      </c>
      <c r="AM19" s="12">
        <f t="shared" si="8"/>
        <v>7.0027397260273974</v>
      </c>
      <c r="AN19" s="7">
        <v>7</v>
      </c>
      <c r="AO19" s="48">
        <f t="shared" si="9"/>
        <v>2.73972602739736E-3</v>
      </c>
      <c r="AP19" s="25" t="s">
        <v>69</v>
      </c>
    </row>
    <row r="20" spans="1:42" s="13" customFormat="1" ht="14" x14ac:dyDescent="0.3">
      <c r="A20" s="24" t="s">
        <v>40</v>
      </c>
      <c r="B20" s="16" t="s">
        <v>88</v>
      </c>
      <c r="C20" s="20" t="s">
        <v>41</v>
      </c>
      <c r="D20" s="18" t="s">
        <v>61</v>
      </c>
      <c r="E20" s="2">
        <v>1947</v>
      </c>
      <c r="F20" s="2" t="s">
        <v>65</v>
      </c>
      <c r="G20" s="2" t="s">
        <v>65</v>
      </c>
      <c r="H20" s="4" t="s">
        <v>45</v>
      </c>
      <c r="I20" s="2">
        <v>3</v>
      </c>
      <c r="J20" s="2">
        <v>47</v>
      </c>
      <c r="K20" s="4">
        <v>3358</v>
      </c>
      <c r="L20" s="49">
        <v>36840</v>
      </c>
      <c r="M20" s="19" t="s">
        <v>66</v>
      </c>
      <c r="N20" s="2" t="s">
        <v>44</v>
      </c>
      <c r="O20" s="4">
        <v>1</v>
      </c>
      <c r="P20" s="6">
        <v>116</v>
      </c>
      <c r="Q20" s="4" t="s">
        <v>50</v>
      </c>
      <c r="R20" s="4" t="s">
        <v>54</v>
      </c>
      <c r="S20" s="4">
        <v>47</v>
      </c>
      <c r="T20" s="4">
        <f t="shared" si="10"/>
        <v>69</v>
      </c>
      <c r="U20" s="2">
        <v>96</v>
      </c>
      <c r="V20" s="2">
        <v>8</v>
      </c>
      <c r="W20" s="2">
        <v>3</v>
      </c>
      <c r="X20" s="2">
        <v>0</v>
      </c>
      <c r="Y20" s="2">
        <f t="shared" si="2"/>
        <v>107</v>
      </c>
      <c r="Z20" s="2">
        <f t="shared" si="3"/>
        <v>107</v>
      </c>
      <c r="AA20" s="7">
        <f t="shared" si="4"/>
        <v>72</v>
      </c>
      <c r="AB20" s="9">
        <f t="shared" si="5"/>
        <v>89.719626168224295</v>
      </c>
      <c r="AC20" s="9">
        <f t="shared" si="6"/>
        <v>89.719626168224295</v>
      </c>
      <c r="AD20" s="9">
        <f t="shared" si="7"/>
        <v>82.758620689655174</v>
      </c>
      <c r="AE20" s="21">
        <v>36874</v>
      </c>
      <c r="AF20" s="21">
        <v>36874</v>
      </c>
      <c r="AG20" s="2">
        <v>2000</v>
      </c>
      <c r="AH20" s="10">
        <v>53.736986301369861</v>
      </c>
      <c r="AI20" s="21">
        <v>39429</v>
      </c>
      <c r="AJ20" s="3">
        <v>39430</v>
      </c>
      <c r="AK20" s="11">
        <v>2007</v>
      </c>
      <c r="AL20" s="10">
        <v>60.739726027397261</v>
      </c>
      <c r="AM20" s="12">
        <f t="shared" si="8"/>
        <v>7.0027397260273974</v>
      </c>
      <c r="AN20" s="7">
        <v>7</v>
      </c>
      <c r="AO20" s="48">
        <f t="shared" si="9"/>
        <v>2.73972602739736E-3</v>
      </c>
      <c r="AP20" s="25" t="s">
        <v>68</v>
      </c>
    </row>
    <row r="21" spans="1:42" s="13" customFormat="1" ht="14" x14ac:dyDescent="0.3">
      <c r="A21" s="24" t="s">
        <v>40</v>
      </c>
      <c r="B21" s="16" t="s">
        <v>89</v>
      </c>
      <c r="C21" s="20"/>
      <c r="D21" s="2" t="s">
        <v>48</v>
      </c>
      <c r="E21" s="2">
        <v>1943</v>
      </c>
      <c r="F21" s="2" t="s">
        <v>47</v>
      </c>
      <c r="G21" s="2" t="s">
        <v>47</v>
      </c>
      <c r="H21" s="4" t="s">
        <v>45</v>
      </c>
      <c r="I21" s="2">
        <v>3</v>
      </c>
      <c r="J21" s="2">
        <v>47</v>
      </c>
      <c r="K21" s="4">
        <v>3358</v>
      </c>
      <c r="L21" s="49">
        <v>36840</v>
      </c>
      <c r="M21" s="19" t="s">
        <v>66</v>
      </c>
      <c r="N21" s="2" t="s">
        <v>44</v>
      </c>
      <c r="O21" s="4">
        <v>1</v>
      </c>
      <c r="P21" s="6">
        <v>116</v>
      </c>
      <c r="Q21" s="4" t="s">
        <v>50</v>
      </c>
      <c r="R21" s="4" t="s">
        <v>54</v>
      </c>
      <c r="S21" s="4">
        <v>47</v>
      </c>
      <c r="T21" s="4">
        <f t="shared" si="10"/>
        <v>69</v>
      </c>
      <c r="U21" s="2">
        <v>96</v>
      </c>
      <c r="V21" s="2">
        <v>8</v>
      </c>
      <c r="W21" s="2">
        <v>3</v>
      </c>
      <c r="X21" s="2">
        <v>0</v>
      </c>
      <c r="Y21" s="2">
        <f t="shared" si="2"/>
        <v>107</v>
      </c>
      <c r="Z21" s="2">
        <f t="shared" si="3"/>
        <v>107</v>
      </c>
      <c r="AA21" s="7">
        <f t="shared" si="4"/>
        <v>72</v>
      </c>
      <c r="AB21" s="9">
        <f t="shared" si="5"/>
        <v>89.719626168224295</v>
      </c>
      <c r="AC21" s="9">
        <f t="shared" si="6"/>
        <v>89.719626168224295</v>
      </c>
      <c r="AD21" s="9">
        <f t="shared" si="7"/>
        <v>82.758620689655174</v>
      </c>
      <c r="AE21" s="21">
        <v>36874</v>
      </c>
      <c r="AF21" s="21">
        <v>36874</v>
      </c>
      <c r="AG21" s="2">
        <v>2000</v>
      </c>
      <c r="AH21" s="10">
        <v>57.638356164383559</v>
      </c>
      <c r="AI21" s="21">
        <v>39429</v>
      </c>
      <c r="AJ21" s="3">
        <v>39430</v>
      </c>
      <c r="AK21" s="11">
        <v>2007</v>
      </c>
      <c r="AL21" s="10">
        <v>64.641095890410952</v>
      </c>
      <c r="AM21" s="12">
        <f t="shared" si="8"/>
        <v>7.0027397260273974</v>
      </c>
      <c r="AN21" s="7">
        <v>7</v>
      </c>
      <c r="AO21" s="48">
        <f t="shared" si="9"/>
        <v>2.73972602739736E-3</v>
      </c>
      <c r="AP21" s="25" t="s">
        <v>69</v>
      </c>
    </row>
    <row r="22" spans="1:42" s="13" customFormat="1" ht="14" x14ac:dyDescent="0.3">
      <c r="A22" s="24" t="s">
        <v>40</v>
      </c>
      <c r="B22" s="16" t="s">
        <v>90</v>
      </c>
      <c r="C22" s="20"/>
      <c r="D22" s="18" t="s">
        <v>61</v>
      </c>
      <c r="E22" s="2" t="s">
        <v>44</v>
      </c>
      <c r="F22" s="2" t="s">
        <v>44</v>
      </c>
      <c r="G22" s="2" t="s">
        <v>44</v>
      </c>
      <c r="H22" s="4" t="s">
        <v>45</v>
      </c>
      <c r="I22" s="2">
        <v>3</v>
      </c>
      <c r="J22" s="2">
        <v>47</v>
      </c>
      <c r="K22" s="4">
        <v>3358</v>
      </c>
      <c r="L22" s="49">
        <v>36840</v>
      </c>
      <c r="M22" s="19" t="s">
        <v>66</v>
      </c>
      <c r="N22" s="2" t="s">
        <v>44</v>
      </c>
      <c r="O22" s="4">
        <v>1</v>
      </c>
      <c r="P22" s="6">
        <v>116</v>
      </c>
      <c r="Q22" s="4" t="s">
        <v>50</v>
      </c>
      <c r="R22" s="4" t="s">
        <v>54</v>
      </c>
      <c r="S22" s="4">
        <v>47</v>
      </c>
      <c r="T22" s="4">
        <f t="shared" si="10"/>
        <v>69</v>
      </c>
      <c r="U22" s="2">
        <v>96</v>
      </c>
      <c r="V22" s="2">
        <v>8</v>
      </c>
      <c r="W22" s="2">
        <v>3</v>
      </c>
      <c r="X22" s="2">
        <v>0</v>
      </c>
      <c r="Y22" s="2">
        <f t="shared" si="2"/>
        <v>107</v>
      </c>
      <c r="Z22" s="2">
        <f t="shared" si="3"/>
        <v>107</v>
      </c>
      <c r="AA22" s="7">
        <f t="shared" si="4"/>
        <v>72</v>
      </c>
      <c r="AB22" s="9">
        <f t="shared" si="5"/>
        <v>89.719626168224295</v>
      </c>
      <c r="AC22" s="9">
        <f t="shared" si="6"/>
        <v>89.719626168224295</v>
      </c>
      <c r="AD22" s="9">
        <f t="shared" si="7"/>
        <v>82.758620689655174</v>
      </c>
      <c r="AE22" s="21">
        <v>36874</v>
      </c>
      <c r="AF22" s="21">
        <v>36874</v>
      </c>
      <c r="AG22" s="2">
        <v>2000</v>
      </c>
      <c r="AH22" s="10" t="e">
        <v>#VALUE!</v>
      </c>
      <c r="AI22" s="21">
        <v>39429</v>
      </c>
      <c r="AJ22" s="3">
        <v>39430</v>
      </c>
      <c r="AK22" s="11">
        <v>2007</v>
      </c>
      <c r="AL22" s="10" t="e">
        <v>#VALUE!</v>
      </c>
      <c r="AM22" s="12">
        <f t="shared" si="8"/>
        <v>7.0027397260273974</v>
      </c>
      <c r="AN22" s="7">
        <v>7</v>
      </c>
      <c r="AO22" s="48">
        <f t="shared" si="9"/>
        <v>2.73972602739736E-3</v>
      </c>
      <c r="AP22" s="25" t="s">
        <v>68</v>
      </c>
    </row>
    <row r="23" spans="1:42" s="13" customFormat="1" ht="14" x14ac:dyDescent="0.3">
      <c r="A23" s="24" t="s">
        <v>40</v>
      </c>
      <c r="B23" s="16" t="s">
        <v>91</v>
      </c>
      <c r="C23" s="20" t="s">
        <v>41</v>
      </c>
      <c r="D23" s="2" t="s">
        <v>48</v>
      </c>
      <c r="E23" s="2">
        <v>1938</v>
      </c>
      <c r="F23" s="2" t="s">
        <v>47</v>
      </c>
      <c r="G23" s="2" t="s">
        <v>47</v>
      </c>
      <c r="H23" s="4" t="s">
        <v>45</v>
      </c>
      <c r="I23" s="2">
        <v>3</v>
      </c>
      <c r="J23" s="2">
        <v>47</v>
      </c>
      <c r="K23" s="4">
        <v>3358</v>
      </c>
      <c r="L23" s="49">
        <v>36840</v>
      </c>
      <c r="M23" s="19" t="s">
        <v>66</v>
      </c>
      <c r="N23" s="2" t="s">
        <v>44</v>
      </c>
      <c r="O23" s="4">
        <v>1</v>
      </c>
      <c r="P23" s="6">
        <v>116</v>
      </c>
      <c r="Q23" s="4" t="s">
        <v>50</v>
      </c>
      <c r="R23" s="4" t="s">
        <v>54</v>
      </c>
      <c r="S23" s="4">
        <v>47</v>
      </c>
      <c r="T23" s="4">
        <f t="shared" si="10"/>
        <v>69</v>
      </c>
      <c r="U23" s="2">
        <v>96</v>
      </c>
      <c r="V23" s="2">
        <v>8</v>
      </c>
      <c r="W23" s="2">
        <v>3</v>
      </c>
      <c r="X23" s="2">
        <v>0</v>
      </c>
      <c r="Y23" s="2">
        <f t="shared" si="2"/>
        <v>107</v>
      </c>
      <c r="Z23" s="2">
        <f t="shared" si="3"/>
        <v>107</v>
      </c>
      <c r="AA23" s="7">
        <f t="shared" si="4"/>
        <v>72</v>
      </c>
      <c r="AB23" s="9">
        <f t="shared" si="5"/>
        <v>89.719626168224295</v>
      </c>
      <c r="AC23" s="9">
        <f t="shared" si="6"/>
        <v>89.719626168224295</v>
      </c>
      <c r="AD23" s="9">
        <f t="shared" si="7"/>
        <v>82.758620689655174</v>
      </c>
      <c r="AE23" s="21">
        <v>36874</v>
      </c>
      <c r="AF23" s="21">
        <v>36874</v>
      </c>
      <c r="AG23" s="2">
        <v>2000</v>
      </c>
      <c r="AH23" s="10">
        <v>62.476712328767121</v>
      </c>
      <c r="AI23" s="21">
        <v>39429</v>
      </c>
      <c r="AJ23" s="3">
        <v>39430</v>
      </c>
      <c r="AK23" s="11">
        <v>2007</v>
      </c>
      <c r="AL23" s="10">
        <v>69.479452054794521</v>
      </c>
      <c r="AM23" s="12">
        <f t="shared" si="8"/>
        <v>7.0027397260273974</v>
      </c>
      <c r="AN23" s="7">
        <v>7</v>
      </c>
      <c r="AO23" s="48">
        <f t="shared" si="9"/>
        <v>2.73972602739736E-3</v>
      </c>
      <c r="AP23" s="25" t="s">
        <v>68</v>
      </c>
    </row>
    <row r="24" spans="1:42" s="13" customFormat="1" ht="14" x14ac:dyDescent="0.3">
      <c r="A24" s="45" t="s">
        <v>40</v>
      </c>
      <c r="B24" s="16" t="s">
        <v>92</v>
      </c>
      <c r="C24" s="20" t="s">
        <v>41</v>
      </c>
      <c r="D24" s="4" t="s">
        <v>48</v>
      </c>
      <c r="E24" s="2">
        <v>1938</v>
      </c>
      <c r="F24" s="4" t="s">
        <v>59</v>
      </c>
      <c r="G24" s="4" t="s">
        <v>47</v>
      </c>
      <c r="H24" s="4" t="s">
        <v>45</v>
      </c>
      <c r="I24" s="2">
        <v>3</v>
      </c>
      <c r="J24" s="4">
        <v>47</v>
      </c>
      <c r="K24" s="4">
        <v>3358</v>
      </c>
      <c r="L24" s="15">
        <v>36840</v>
      </c>
      <c r="M24" s="19" t="s">
        <v>66</v>
      </c>
      <c r="N24" s="2" t="s">
        <v>44</v>
      </c>
      <c r="O24" s="4">
        <v>1</v>
      </c>
      <c r="P24" s="6">
        <v>116</v>
      </c>
      <c r="Q24" s="4" t="s">
        <v>50</v>
      </c>
      <c r="R24" s="4" t="s">
        <v>54</v>
      </c>
      <c r="S24" s="4">
        <v>47</v>
      </c>
      <c r="T24" s="4">
        <f t="shared" si="10"/>
        <v>69</v>
      </c>
      <c r="U24" s="4">
        <v>94</v>
      </c>
      <c r="V24" s="4">
        <v>7</v>
      </c>
      <c r="W24" s="4">
        <v>6</v>
      </c>
      <c r="X24" s="4">
        <v>0</v>
      </c>
      <c r="Y24" s="4">
        <f t="shared" si="2"/>
        <v>107</v>
      </c>
      <c r="Z24" s="4">
        <f t="shared" si="3"/>
        <v>107</v>
      </c>
      <c r="AA24" s="4">
        <f t="shared" si="4"/>
        <v>72</v>
      </c>
      <c r="AB24" s="9">
        <f t="shared" si="5"/>
        <v>87.850467289719631</v>
      </c>
      <c r="AC24" s="9">
        <f t="shared" si="6"/>
        <v>87.850467289719631</v>
      </c>
      <c r="AD24" s="9">
        <f t="shared" si="7"/>
        <v>81.034482758620683</v>
      </c>
      <c r="AE24" s="21">
        <v>36874</v>
      </c>
      <c r="AF24" s="21">
        <v>36874</v>
      </c>
      <c r="AG24" s="2">
        <v>2000</v>
      </c>
      <c r="AH24" s="10">
        <v>62.476712328767121</v>
      </c>
      <c r="AI24" s="21">
        <v>39429</v>
      </c>
      <c r="AJ24" s="3">
        <v>39430</v>
      </c>
      <c r="AK24" s="4">
        <v>2007</v>
      </c>
      <c r="AL24" s="10">
        <v>69.479452054794521</v>
      </c>
      <c r="AM24" s="12">
        <f t="shared" si="8"/>
        <v>7.0027397260273974</v>
      </c>
      <c r="AN24" s="7">
        <v>7</v>
      </c>
      <c r="AO24" s="9">
        <f t="shared" si="9"/>
        <v>2.73972602739736E-3</v>
      </c>
      <c r="AP24" s="25" t="s">
        <v>68</v>
      </c>
    </row>
    <row r="25" spans="1:42" s="13" customFormat="1" ht="14" x14ac:dyDescent="0.3">
      <c r="A25" s="24" t="s">
        <v>40</v>
      </c>
      <c r="B25" s="16" t="s">
        <v>93</v>
      </c>
      <c r="C25" s="20" t="s">
        <v>42</v>
      </c>
      <c r="D25" s="2" t="s">
        <v>48</v>
      </c>
      <c r="E25" s="2">
        <v>1959</v>
      </c>
      <c r="F25" s="2" t="s">
        <v>62</v>
      </c>
      <c r="G25" s="2" t="s">
        <v>63</v>
      </c>
      <c r="H25" s="4" t="s">
        <v>45</v>
      </c>
      <c r="I25" s="2">
        <v>3</v>
      </c>
      <c r="J25" s="2">
        <v>47</v>
      </c>
      <c r="K25" s="4">
        <v>3358</v>
      </c>
      <c r="L25" s="49">
        <v>36840</v>
      </c>
      <c r="M25" s="19" t="s">
        <v>66</v>
      </c>
      <c r="N25" s="2" t="s">
        <v>44</v>
      </c>
      <c r="O25" s="4">
        <v>1</v>
      </c>
      <c r="P25" s="6">
        <v>116</v>
      </c>
      <c r="Q25" s="4" t="s">
        <v>50</v>
      </c>
      <c r="R25" s="4" t="s">
        <v>54</v>
      </c>
      <c r="S25" s="4">
        <v>47</v>
      </c>
      <c r="T25" s="4">
        <f t="shared" si="10"/>
        <v>69</v>
      </c>
      <c r="U25" s="2">
        <v>96</v>
      </c>
      <c r="V25" s="2">
        <v>8</v>
      </c>
      <c r="W25" s="2">
        <v>3</v>
      </c>
      <c r="X25" s="2">
        <v>0</v>
      </c>
      <c r="Y25" s="2">
        <f t="shared" si="2"/>
        <v>107</v>
      </c>
      <c r="Z25" s="2">
        <f t="shared" si="3"/>
        <v>107</v>
      </c>
      <c r="AA25" s="7">
        <f t="shared" si="4"/>
        <v>72</v>
      </c>
      <c r="AB25" s="9">
        <f t="shared" si="5"/>
        <v>89.719626168224295</v>
      </c>
      <c r="AC25" s="9">
        <f t="shared" si="6"/>
        <v>89.719626168224295</v>
      </c>
      <c r="AD25" s="9">
        <f t="shared" si="7"/>
        <v>82.758620689655174</v>
      </c>
      <c r="AE25" s="21">
        <v>36874</v>
      </c>
      <c r="AF25" s="21">
        <v>36874</v>
      </c>
      <c r="AG25" s="2">
        <v>2000</v>
      </c>
      <c r="AH25" s="10">
        <v>41.843835616438355</v>
      </c>
      <c r="AI25" s="21">
        <v>39429</v>
      </c>
      <c r="AJ25" s="3">
        <v>39430</v>
      </c>
      <c r="AK25" s="11">
        <v>2007</v>
      </c>
      <c r="AL25" s="10">
        <v>48.846575342465755</v>
      </c>
      <c r="AM25" s="12">
        <f t="shared" si="8"/>
        <v>7.0027397260273974</v>
      </c>
      <c r="AN25" s="7">
        <v>7</v>
      </c>
      <c r="AO25" s="48">
        <f t="shared" si="9"/>
        <v>2.73972602739736E-3</v>
      </c>
      <c r="AP25" s="25" t="s">
        <v>68</v>
      </c>
    </row>
    <row r="26" spans="1:42" s="13" customFormat="1" ht="14" x14ac:dyDescent="0.3">
      <c r="A26" s="24" t="s">
        <v>40</v>
      </c>
      <c r="B26" s="16" t="s">
        <v>94</v>
      </c>
      <c r="C26" s="20"/>
      <c r="D26" s="2" t="s">
        <v>48</v>
      </c>
      <c r="E26" s="2">
        <v>1939</v>
      </c>
      <c r="F26" s="2" t="s">
        <v>47</v>
      </c>
      <c r="G26" s="2" t="s">
        <v>47</v>
      </c>
      <c r="H26" s="4" t="s">
        <v>45</v>
      </c>
      <c r="I26" s="2">
        <v>3</v>
      </c>
      <c r="J26" s="2">
        <v>47</v>
      </c>
      <c r="K26" s="4">
        <v>3358</v>
      </c>
      <c r="L26" s="49">
        <v>36840</v>
      </c>
      <c r="M26" s="19" t="s">
        <v>66</v>
      </c>
      <c r="N26" s="2" t="s">
        <v>44</v>
      </c>
      <c r="O26" s="4">
        <v>1</v>
      </c>
      <c r="P26" s="6">
        <v>116</v>
      </c>
      <c r="Q26" s="4" t="s">
        <v>50</v>
      </c>
      <c r="R26" s="4" t="s">
        <v>54</v>
      </c>
      <c r="S26" s="4">
        <v>47</v>
      </c>
      <c r="T26" s="4">
        <f t="shared" si="10"/>
        <v>69</v>
      </c>
      <c r="U26" s="2">
        <v>96</v>
      </c>
      <c r="V26" s="2">
        <v>8</v>
      </c>
      <c r="W26" s="2">
        <v>3</v>
      </c>
      <c r="X26" s="2">
        <v>0</v>
      </c>
      <c r="Y26" s="2">
        <f t="shared" si="2"/>
        <v>107</v>
      </c>
      <c r="Z26" s="2">
        <f t="shared" si="3"/>
        <v>107</v>
      </c>
      <c r="AA26" s="7">
        <f t="shared" si="4"/>
        <v>72</v>
      </c>
      <c r="AB26" s="9">
        <f t="shared" si="5"/>
        <v>89.719626168224295</v>
      </c>
      <c r="AC26" s="9">
        <f t="shared" si="6"/>
        <v>89.719626168224295</v>
      </c>
      <c r="AD26" s="9">
        <f t="shared" si="7"/>
        <v>82.758620689655174</v>
      </c>
      <c r="AE26" s="21">
        <v>36874</v>
      </c>
      <c r="AF26" s="21">
        <v>36874</v>
      </c>
      <c r="AG26" s="2">
        <v>2000</v>
      </c>
      <c r="AH26" s="10">
        <v>61.564383561643837</v>
      </c>
      <c r="AI26" s="21">
        <v>39429</v>
      </c>
      <c r="AJ26" s="3">
        <v>39430</v>
      </c>
      <c r="AK26" s="11">
        <v>2007</v>
      </c>
      <c r="AL26" s="10">
        <v>68.567123287671237</v>
      </c>
      <c r="AM26" s="12">
        <f t="shared" si="8"/>
        <v>7.0027397260273974</v>
      </c>
      <c r="AN26" s="7">
        <v>7</v>
      </c>
      <c r="AO26" s="48">
        <f t="shared" si="9"/>
        <v>2.73972602739736E-3</v>
      </c>
      <c r="AP26" s="25" t="s">
        <v>68</v>
      </c>
    </row>
    <row r="27" spans="1:42" s="13" customFormat="1" ht="14" x14ac:dyDescent="0.3">
      <c r="A27" s="45" t="s">
        <v>40</v>
      </c>
      <c r="B27" s="16" t="s">
        <v>95</v>
      </c>
      <c r="C27" s="20"/>
      <c r="D27" s="4" t="s">
        <v>48</v>
      </c>
      <c r="E27" s="2">
        <v>1939</v>
      </c>
      <c r="F27" s="4" t="s">
        <v>60</v>
      </c>
      <c r="G27" s="4" t="s">
        <v>47</v>
      </c>
      <c r="H27" s="4" t="s">
        <v>45</v>
      </c>
      <c r="I27" s="2">
        <v>3</v>
      </c>
      <c r="J27" s="4">
        <v>47</v>
      </c>
      <c r="K27" s="4">
        <v>3358</v>
      </c>
      <c r="L27" s="15">
        <v>36840</v>
      </c>
      <c r="M27" s="19" t="s">
        <v>66</v>
      </c>
      <c r="N27" s="2" t="s">
        <v>44</v>
      </c>
      <c r="O27" s="4">
        <v>1</v>
      </c>
      <c r="P27" s="6">
        <v>116</v>
      </c>
      <c r="Q27" s="4" t="s">
        <v>50</v>
      </c>
      <c r="R27" s="4" t="s">
        <v>54</v>
      </c>
      <c r="S27" s="4">
        <v>47</v>
      </c>
      <c r="T27" s="4">
        <f t="shared" si="10"/>
        <v>69</v>
      </c>
      <c r="U27" s="4">
        <v>94</v>
      </c>
      <c r="V27" s="4">
        <v>7</v>
      </c>
      <c r="W27" s="4">
        <v>6</v>
      </c>
      <c r="X27" s="4">
        <v>0</v>
      </c>
      <c r="Y27" s="4">
        <f t="shared" si="2"/>
        <v>107</v>
      </c>
      <c r="Z27" s="4">
        <f t="shared" si="3"/>
        <v>107</v>
      </c>
      <c r="AA27" s="4">
        <f t="shared" si="4"/>
        <v>72</v>
      </c>
      <c r="AB27" s="9">
        <f t="shared" si="5"/>
        <v>87.850467289719631</v>
      </c>
      <c r="AC27" s="9">
        <f t="shared" si="6"/>
        <v>87.850467289719631</v>
      </c>
      <c r="AD27" s="9">
        <f t="shared" si="7"/>
        <v>81.034482758620683</v>
      </c>
      <c r="AE27" s="21">
        <v>36874</v>
      </c>
      <c r="AF27" s="21">
        <v>36874</v>
      </c>
      <c r="AG27" s="2">
        <v>2000</v>
      </c>
      <c r="AH27" s="10">
        <v>61.564383561643837</v>
      </c>
      <c r="AI27" s="21">
        <v>39429</v>
      </c>
      <c r="AJ27" s="3">
        <v>39430</v>
      </c>
      <c r="AK27" s="4">
        <v>2007</v>
      </c>
      <c r="AL27" s="10">
        <v>68.567123287671237</v>
      </c>
      <c r="AM27" s="12">
        <f t="shared" si="8"/>
        <v>7.0027397260273974</v>
      </c>
      <c r="AN27" s="7">
        <v>7</v>
      </c>
      <c r="AO27" s="9">
        <f t="shared" si="9"/>
        <v>2.73972602739736E-3</v>
      </c>
      <c r="AP27" s="25" t="s">
        <v>68</v>
      </c>
    </row>
    <row r="28" spans="1:42" s="13" customFormat="1" ht="14" x14ac:dyDescent="0.3">
      <c r="A28" s="24" t="s">
        <v>40</v>
      </c>
      <c r="B28" s="16" t="s">
        <v>96</v>
      </c>
      <c r="C28" s="20" t="s">
        <v>42</v>
      </c>
      <c r="D28" s="2" t="s">
        <v>48</v>
      </c>
      <c r="E28" s="2">
        <v>1954</v>
      </c>
      <c r="F28" s="2" t="s">
        <v>62</v>
      </c>
      <c r="G28" s="2" t="s">
        <v>63</v>
      </c>
      <c r="H28" s="4" t="s">
        <v>45</v>
      </c>
      <c r="I28" s="2">
        <v>3</v>
      </c>
      <c r="J28" s="2">
        <v>47</v>
      </c>
      <c r="K28" s="4">
        <v>3358</v>
      </c>
      <c r="L28" s="49">
        <v>36840</v>
      </c>
      <c r="M28" s="19" t="s">
        <v>66</v>
      </c>
      <c r="N28" s="2" t="s">
        <v>44</v>
      </c>
      <c r="O28" s="4">
        <v>1</v>
      </c>
      <c r="P28" s="6">
        <v>116</v>
      </c>
      <c r="Q28" s="4" t="s">
        <v>50</v>
      </c>
      <c r="R28" s="4" t="s">
        <v>54</v>
      </c>
      <c r="S28" s="4">
        <v>47</v>
      </c>
      <c r="T28" s="4">
        <f t="shared" si="10"/>
        <v>69</v>
      </c>
      <c r="U28" s="2">
        <v>96</v>
      </c>
      <c r="V28" s="2">
        <v>8</v>
      </c>
      <c r="W28" s="2">
        <v>3</v>
      </c>
      <c r="X28" s="2">
        <v>0</v>
      </c>
      <c r="Y28" s="2">
        <f t="shared" si="2"/>
        <v>107</v>
      </c>
      <c r="Z28" s="2">
        <f t="shared" si="3"/>
        <v>107</v>
      </c>
      <c r="AA28" s="7">
        <f t="shared" si="4"/>
        <v>72</v>
      </c>
      <c r="AB28" s="9">
        <f t="shared" si="5"/>
        <v>89.719626168224295</v>
      </c>
      <c r="AC28" s="9">
        <f t="shared" si="6"/>
        <v>89.719626168224295</v>
      </c>
      <c r="AD28" s="9">
        <f t="shared" si="7"/>
        <v>82.758620689655174</v>
      </c>
      <c r="AE28" s="21">
        <v>36874</v>
      </c>
      <c r="AF28" s="21">
        <v>36874</v>
      </c>
      <c r="AG28" s="2">
        <v>2000</v>
      </c>
      <c r="AH28" s="10">
        <v>46.597260273972601</v>
      </c>
      <c r="AI28" s="21">
        <v>39429</v>
      </c>
      <c r="AJ28" s="3">
        <v>39430</v>
      </c>
      <c r="AK28" s="11">
        <v>2007</v>
      </c>
      <c r="AL28" s="10">
        <v>53.6</v>
      </c>
      <c r="AM28" s="12">
        <f t="shared" si="8"/>
        <v>7.0027397260273974</v>
      </c>
      <c r="AN28" s="7">
        <v>7</v>
      </c>
      <c r="AO28" s="48">
        <f t="shared" si="9"/>
        <v>2.73972602739736E-3</v>
      </c>
      <c r="AP28" s="25" t="s">
        <v>69</v>
      </c>
    </row>
    <row r="29" spans="1:42" s="13" customFormat="1" ht="14" x14ac:dyDescent="0.3">
      <c r="A29" s="24" t="s">
        <v>40</v>
      </c>
      <c r="B29" s="16" t="s">
        <v>97</v>
      </c>
      <c r="C29" s="20"/>
      <c r="D29" s="2" t="s">
        <v>48</v>
      </c>
      <c r="E29" s="2">
        <v>1954</v>
      </c>
      <c r="F29" s="2" t="s">
        <v>47</v>
      </c>
      <c r="G29" s="2" t="s">
        <v>47</v>
      </c>
      <c r="H29" s="4" t="s">
        <v>45</v>
      </c>
      <c r="I29" s="2">
        <v>3</v>
      </c>
      <c r="J29" s="2">
        <v>47</v>
      </c>
      <c r="K29" s="4">
        <v>3358</v>
      </c>
      <c r="L29" s="49">
        <v>36840</v>
      </c>
      <c r="M29" s="19" t="s">
        <v>66</v>
      </c>
      <c r="N29" s="2" t="s">
        <v>44</v>
      </c>
      <c r="O29" s="4">
        <v>1</v>
      </c>
      <c r="P29" s="6">
        <v>116</v>
      </c>
      <c r="Q29" s="4" t="s">
        <v>50</v>
      </c>
      <c r="R29" s="4" t="s">
        <v>54</v>
      </c>
      <c r="S29" s="4">
        <v>47</v>
      </c>
      <c r="T29" s="4">
        <f t="shared" si="10"/>
        <v>69</v>
      </c>
      <c r="U29" s="2">
        <v>96</v>
      </c>
      <c r="V29" s="2">
        <v>8</v>
      </c>
      <c r="W29" s="2">
        <v>3</v>
      </c>
      <c r="X29" s="2">
        <v>0</v>
      </c>
      <c r="Y29" s="2">
        <f t="shared" si="2"/>
        <v>107</v>
      </c>
      <c r="Z29" s="2">
        <f t="shared" si="3"/>
        <v>107</v>
      </c>
      <c r="AA29" s="7">
        <f t="shared" si="4"/>
        <v>72</v>
      </c>
      <c r="AB29" s="9">
        <f t="shared" si="5"/>
        <v>89.719626168224295</v>
      </c>
      <c r="AC29" s="9">
        <f t="shared" si="6"/>
        <v>89.719626168224295</v>
      </c>
      <c r="AD29" s="9">
        <f t="shared" si="7"/>
        <v>82.758620689655174</v>
      </c>
      <c r="AE29" s="21">
        <v>36874</v>
      </c>
      <c r="AF29" s="21">
        <v>36874</v>
      </c>
      <c r="AG29" s="2">
        <v>2000</v>
      </c>
      <c r="AH29" s="10">
        <v>46.136986301369866</v>
      </c>
      <c r="AI29" s="21">
        <v>39429</v>
      </c>
      <c r="AJ29" s="3">
        <v>38292</v>
      </c>
      <c r="AK29" s="11">
        <v>2004</v>
      </c>
      <c r="AL29" s="10">
        <v>50.021917808219179</v>
      </c>
      <c r="AM29" s="12">
        <f t="shared" si="8"/>
        <v>3.8849315068493149</v>
      </c>
      <c r="AN29" s="7">
        <v>7</v>
      </c>
      <c r="AO29" s="48">
        <f t="shared" si="9"/>
        <v>-3.1150684931506851</v>
      </c>
      <c r="AP29" s="25" t="s">
        <v>69</v>
      </c>
    </row>
    <row r="30" spans="1:42" s="13" customFormat="1" ht="14" x14ac:dyDescent="0.3">
      <c r="A30" s="24" t="s">
        <v>40</v>
      </c>
      <c r="B30" s="16" t="s">
        <v>98</v>
      </c>
      <c r="C30" s="20"/>
      <c r="D30" s="2" t="s">
        <v>48</v>
      </c>
      <c r="E30" s="2">
        <v>1938</v>
      </c>
      <c r="F30" s="2" t="s">
        <v>47</v>
      </c>
      <c r="G30" s="2" t="s">
        <v>47</v>
      </c>
      <c r="H30" s="4" t="s">
        <v>45</v>
      </c>
      <c r="I30" s="2">
        <v>3</v>
      </c>
      <c r="J30" s="2">
        <v>47</v>
      </c>
      <c r="K30" s="4">
        <v>3358</v>
      </c>
      <c r="L30" s="49">
        <v>36840</v>
      </c>
      <c r="M30" s="19" t="s">
        <v>66</v>
      </c>
      <c r="N30" s="2" t="s">
        <v>44</v>
      </c>
      <c r="O30" s="4">
        <v>1</v>
      </c>
      <c r="P30" s="6">
        <v>116</v>
      </c>
      <c r="Q30" s="4" t="s">
        <v>50</v>
      </c>
      <c r="R30" s="4" t="s">
        <v>54</v>
      </c>
      <c r="S30" s="4">
        <v>47</v>
      </c>
      <c r="T30" s="4">
        <f t="shared" si="10"/>
        <v>69</v>
      </c>
      <c r="U30" s="2">
        <v>96</v>
      </c>
      <c r="V30" s="2">
        <v>8</v>
      </c>
      <c r="W30" s="2">
        <v>3</v>
      </c>
      <c r="X30" s="2">
        <v>0</v>
      </c>
      <c r="Y30" s="2">
        <f t="shared" si="2"/>
        <v>107</v>
      </c>
      <c r="Z30" s="2">
        <f t="shared" si="3"/>
        <v>107</v>
      </c>
      <c r="AA30" s="7">
        <f t="shared" si="4"/>
        <v>72</v>
      </c>
      <c r="AB30" s="9">
        <f t="shared" si="5"/>
        <v>89.719626168224295</v>
      </c>
      <c r="AC30" s="9">
        <f t="shared" si="6"/>
        <v>89.719626168224295</v>
      </c>
      <c r="AD30" s="9">
        <f t="shared" si="7"/>
        <v>82.758620689655174</v>
      </c>
      <c r="AE30" s="21">
        <v>36874</v>
      </c>
      <c r="AF30" s="21">
        <v>36874</v>
      </c>
      <c r="AG30" s="2">
        <v>2000</v>
      </c>
      <c r="AH30" s="10">
        <v>62.227397260273975</v>
      </c>
      <c r="AI30" s="21">
        <v>39429</v>
      </c>
      <c r="AJ30" s="3">
        <v>39430</v>
      </c>
      <c r="AK30" s="11">
        <v>2007</v>
      </c>
      <c r="AL30" s="10">
        <v>69.230136986301375</v>
      </c>
      <c r="AM30" s="12">
        <f t="shared" si="8"/>
        <v>7.0027397260273974</v>
      </c>
      <c r="AN30" s="7">
        <v>7</v>
      </c>
      <c r="AO30" s="48">
        <f t="shared" si="9"/>
        <v>2.73972602739736E-3</v>
      </c>
      <c r="AP30" s="25" t="s">
        <v>69</v>
      </c>
    </row>
    <row r="31" spans="1:42" s="13" customFormat="1" ht="14" x14ac:dyDescent="0.3">
      <c r="A31" s="24" t="s">
        <v>40</v>
      </c>
      <c r="B31" s="16" t="s">
        <v>99</v>
      </c>
      <c r="C31" s="20"/>
      <c r="D31" s="18" t="s">
        <v>61</v>
      </c>
      <c r="E31" s="2" t="s">
        <v>44</v>
      </c>
      <c r="F31" s="2" t="s">
        <v>44</v>
      </c>
      <c r="G31" s="2" t="s">
        <v>44</v>
      </c>
      <c r="H31" s="4" t="s">
        <v>45</v>
      </c>
      <c r="I31" s="2">
        <v>3</v>
      </c>
      <c r="J31" s="2">
        <v>47</v>
      </c>
      <c r="K31" s="4">
        <v>3358</v>
      </c>
      <c r="L31" s="49">
        <v>36840</v>
      </c>
      <c r="M31" s="19" t="s">
        <v>66</v>
      </c>
      <c r="N31" s="2" t="s">
        <v>44</v>
      </c>
      <c r="O31" s="4">
        <v>1</v>
      </c>
      <c r="P31" s="6">
        <v>116</v>
      </c>
      <c r="Q31" s="4" t="s">
        <v>50</v>
      </c>
      <c r="R31" s="4" t="s">
        <v>54</v>
      </c>
      <c r="S31" s="4">
        <v>47</v>
      </c>
      <c r="T31" s="4">
        <f t="shared" si="10"/>
        <v>69</v>
      </c>
      <c r="U31" s="2">
        <v>96</v>
      </c>
      <c r="V31" s="2">
        <v>8</v>
      </c>
      <c r="W31" s="2">
        <v>3</v>
      </c>
      <c r="X31" s="2">
        <v>0</v>
      </c>
      <c r="Y31" s="2">
        <f t="shared" si="2"/>
        <v>107</v>
      </c>
      <c r="Z31" s="2">
        <f t="shared" si="3"/>
        <v>107</v>
      </c>
      <c r="AA31" s="7">
        <f t="shared" si="4"/>
        <v>72</v>
      </c>
      <c r="AB31" s="9">
        <f t="shared" si="5"/>
        <v>89.719626168224295</v>
      </c>
      <c r="AC31" s="9">
        <f t="shared" si="6"/>
        <v>89.719626168224295</v>
      </c>
      <c r="AD31" s="9">
        <f t="shared" si="7"/>
        <v>82.758620689655174</v>
      </c>
      <c r="AE31" s="21">
        <v>36874</v>
      </c>
      <c r="AF31" s="21">
        <v>36874</v>
      </c>
      <c r="AG31" s="2">
        <v>2000</v>
      </c>
      <c r="AH31" s="10" t="e">
        <v>#VALUE!</v>
      </c>
      <c r="AI31" s="21">
        <v>39429</v>
      </c>
      <c r="AJ31" s="3">
        <v>39430</v>
      </c>
      <c r="AK31" s="11">
        <v>2007</v>
      </c>
      <c r="AL31" s="10" t="e">
        <v>#VALUE!</v>
      </c>
      <c r="AM31" s="12">
        <f t="shared" si="8"/>
        <v>7.0027397260273974</v>
      </c>
      <c r="AN31" s="7">
        <v>7</v>
      </c>
      <c r="AO31" s="48">
        <f t="shared" si="9"/>
        <v>2.73972602739736E-3</v>
      </c>
      <c r="AP31" s="25" t="s">
        <v>69</v>
      </c>
    </row>
    <row r="32" spans="1:42" s="13" customFormat="1" ht="14" x14ac:dyDescent="0.3">
      <c r="A32" s="24" t="s">
        <v>40</v>
      </c>
      <c r="B32" s="16" t="s">
        <v>100</v>
      </c>
      <c r="C32" s="20" t="s">
        <v>41</v>
      </c>
      <c r="D32" s="2" t="s">
        <v>48</v>
      </c>
      <c r="E32" s="2">
        <v>1931</v>
      </c>
      <c r="F32" s="2" t="s">
        <v>62</v>
      </c>
      <c r="G32" s="2" t="s">
        <v>64</v>
      </c>
      <c r="H32" s="4" t="s">
        <v>45</v>
      </c>
      <c r="I32" s="2">
        <v>3</v>
      </c>
      <c r="J32" s="2">
        <v>47</v>
      </c>
      <c r="K32" s="4">
        <v>3358</v>
      </c>
      <c r="L32" s="49">
        <v>36840</v>
      </c>
      <c r="M32" s="19" t="s">
        <v>66</v>
      </c>
      <c r="N32" s="2" t="s">
        <v>44</v>
      </c>
      <c r="O32" s="4">
        <v>1</v>
      </c>
      <c r="P32" s="6">
        <v>116</v>
      </c>
      <c r="Q32" s="4" t="s">
        <v>50</v>
      </c>
      <c r="R32" s="4" t="s">
        <v>54</v>
      </c>
      <c r="S32" s="4">
        <v>47</v>
      </c>
      <c r="T32" s="4">
        <f t="shared" si="10"/>
        <v>69</v>
      </c>
      <c r="U32" s="2">
        <v>96</v>
      </c>
      <c r="V32" s="2">
        <v>8</v>
      </c>
      <c r="W32" s="2">
        <v>3</v>
      </c>
      <c r="X32" s="2">
        <v>0</v>
      </c>
      <c r="Y32" s="2">
        <f t="shared" si="2"/>
        <v>107</v>
      </c>
      <c r="Z32" s="2">
        <f t="shared" si="3"/>
        <v>107</v>
      </c>
      <c r="AA32" s="7">
        <f t="shared" si="4"/>
        <v>72</v>
      </c>
      <c r="AB32" s="9">
        <f t="shared" si="5"/>
        <v>89.719626168224295</v>
      </c>
      <c r="AC32" s="9">
        <f t="shared" si="6"/>
        <v>89.719626168224295</v>
      </c>
      <c r="AD32" s="9">
        <f t="shared" si="7"/>
        <v>82.758620689655174</v>
      </c>
      <c r="AE32" s="21">
        <v>36874</v>
      </c>
      <c r="AF32" s="21">
        <v>36874</v>
      </c>
      <c r="AG32" s="2">
        <v>2000</v>
      </c>
      <c r="AH32" s="10">
        <v>69.567123287671237</v>
      </c>
      <c r="AI32" s="21">
        <v>39429</v>
      </c>
      <c r="AJ32" s="3">
        <v>39430</v>
      </c>
      <c r="AK32" s="11">
        <v>2007</v>
      </c>
      <c r="AL32" s="10">
        <v>76.569863013698637</v>
      </c>
      <c r="AM32" s="12">
        <f t="shared" si="8"/>
        <v>7.0027397260273974</v>
      </c>
      <c r="AN32" s="7">
        <v>7</v>
      </c>
      <c r="AO32" s="48">
        <f t="shared" si="9"/>
        <v>2.73972602739736E-3</v>
      </c>
      <c r="AP32" s="25" t="s">
        <v>69</v>
      </c>
    </row>
    <row r="33" spans="1:42" s="13" customFormat="1" ht="14" x14ac:dyDescent="0.3">
      <c r="A33" s="24" t="s">
        <v>40</v>
      </c>
      <c r="B33" s="16" t="s">
        <v>101</v>
      </c>
      <c r="C33" s="20" t="s">
        <v>41</v>
      </c>
      <c r="D33" s="2" t="s">
        <v>48</v>
      </c>
      <c r="E33" s="2">
        <v>1948</v>
      </c>
      <c r="F33" s="2" t="s">
        <v>47</v>
      </c>
      <c r="G33" s="2" t="s">
        <v>47</v>
      </c>
      <c r="H33" s="4" t="s">
        <v>45</v>
      </c>
      <c r="I33" s="2">
        <v>3</v>
      </c>
      <c r="J33" s="2">
        <v>47</v>
      </c>
      <c r="K33" s="4">
        <v>3358</v>
      </c>
      <c r="L33" s="49">
        <v>36840</v>
      </c>
      <c r="M33" s="19" t="s">
        <v>66</v>
      </c>
      <c r="N33" s="2" t="s">
        <v>44</v>
      </c>
      <c r="O33" s="4">
        <v>1</v>
      </c>
      <c r="P33" s="6">
        <v>116</v>
      </c>
      <c r="Q33" s="4" t="s">
        <v>50</v>
      </c>
      <c r="R33" s="4" t="s">
        <v>54</v>
      </c>
      <c r="S33" s="4">
        <v>47</v>
      </c>
      <c r="T33" s="4">
        <f t="shared" si="10"/>
        <v>69</v>
      </c>
      <c r="U33" s="2">
        <v>96</v>
      </c>
      <c r="V33" s="2">
        <v>8</v>
      </c>
      <c r="W33" s="2">
        <v>3</v>
      </c>
      <c r="X33" s="2">
        <v>0</v>
      </c>
      <c r="Y33" s="2">
        <f t="shared" si="2"/>
        <v>107</v>
      </c>
      <c r="Z33" s="2">
        <f t="shared" si="3"/>
        <v>107</v>
      </c>
      <c r="AA33" s="7">
        <f t="shared" si="4"/>
        <v>72</v>
      </c>
      <c r="AB33" s="9">
        <f t="shared" si="5"/>
        <v>89.719626168224295</v>
      </c>
      <c r="AC33" s="9">
        <f t="shared" si="6"/>
        <v>89.719626168224295</v>
      </c>
      <c r="AD33" s="9">
        <f t="shared" si="7"/>
        <v>82.758620689655174</v>
      </c>
      <c r="AE33" s="21">
        <v>36874</v>
      </c>
      <c r="AF33" s="21">
        <v>36874</v>
      </c>
      <c r="AG33" s="2">
        <v>2000</v>
      </c>
      <c r="AH33" s="10">
        <v>52.126027397260273</v>
      </c>
      <c r="AI33" s="21">
        <v>39429</v>
      </c>
      <c r="AJ33" s="3">
        <v>39430</v>
      </c>
      <c r="AK33" s="11">
        <v>2007</v>
      </c>
      <c r="AL33" s="10">
        <v>59.128767123287673</v>
      </c>
      <c r="AM33" s="12">
        <f t="shared" si="8"/>
        <v>7.0027397260273974</v>
      </c>
      <c r="AN33" s="7">
        <v>7</v>
      </c>
      <c r="AO33" s="48">
        <f t="shared" si="9"/>
        <v>2.73972602739736E-3</v>
      </c>
      <c r="AP33" s="25" t="s">
        <v>68</v>
      </c>
    </row>
    <row r="34" spans="1:42" s="13" customFormat="1" ht="14" x14ac:dyDescent="0.3">
      <c r="A34" s="24" t="s">
        <v>40</v>
      </c>
      <c r="B34" s="16" t="s">
        <v>102</v>
      </c>
      <c r="C34" s="20" t="s">
        <v>43</v>
      </c>
      <c r="D34" s="2" t="s">
        <v>48</v>
      </c>
      <c r="E34" s="4">
        <v>1956</v>
      </c>
      <c r="F34" s="2" t="s">
        <v>47</v>
      </c>
      <c r="G34" s="2" t="s">
        <v>47</v>
      </c>
      <c r="H34" s="4" t="s">
        <v>46</v>
      </c>
      <c r="I34" s="2">
        <v>4</v>
      </c>
      <c r="J34" s="2">
        <v>53</v>
      </c>
      <c r="K34" s="2">
        <v>3912</v>
      </c>
      <c r="L34" s="49">
        <v>38379</v>
      </c>
      <c r="M34" s="19" t="s">
        <v>66</v>
      </c>
      <c r="N34" s="2" t="s">
        <v>44</v>
      </c>
      <c r="O34" s="4">
        <v>1</v>
      </c>
      <c r="P34" s="6">
        <v>115</v>
      </c>
      <c r="Q34" s="4" t="s">
        <v>49</v>
      </c>
      <c r="R34" s="4" t="s">
        <v>55</v>
      </c>
      <c r="S34" s="4">
        <f>48+17</f>
        <v>65</v>
      </c>
      <c r="T34" s="4">
        <f>50</f>
        <v>50</v>
      </c>
      <c r="U34" s="2">
        <v>96</v>
      </c>
      <c r="V34" s="2">
        <v>5</v>
      </c>
      <c r="W34" s="2">
        <v>5</v>
      </c>
      <c r="X34" s="2">
        <v>0</v>
      </c>
      <c r="Y34" s="2">
        <f t="shared" ref="Y34:Y65" si="11">U34+V34+W34+X34</f>
        <v>106</v>
      </c>
      <c r="Z34" s="2">
        <f t="shared" ref="Z34:Z65" si="12">Y34</f>
        <v>106</v>
      </c>
      <c r="AA34" s="7">
        <f t="shared" ref="AA34:AA69" si="13">ROUNDUP(Y34/3*2,0)</f>
        <v>71</v>
      </c>
      <c r="AB34" s="9">
        <f t="shared" ref="AB34:AB65" si="14">U34/Z34*100</f>
        <v>90.566037735849065</v>
      </c>
      <c r="AC34" s="9">
        <f t="shared" ref="AC34:AC65" si="15">U34/Y34*100</f>
        <v>90.566037735849065</v>
      </c>
      <c r="AD34" s="9">
        <f t="shared" ref="AD34:AD65" si="16">U34/P34*100</f>
        <v>83.478260869565219</v>
      </c>
      <c r="AE34" s="15">
        <v>38379</v>
      </c>
      <c r="AF34" s="15">
        <v>38379</v>
      </c>
      <c r="AG34" s="4">
        <v>2005</v>
      </c>
      <c r="AH34" s="10">
        <v>48.961643835616435</v>
      </c>
      <c r="AI34" s="3">
        <v>39429</v>
      </c>
      <c r="AJ34" s="3">
        <v>39430</v>
      </c>
      <c r="AK34" s="11">
        <v>2007</v>
      </c>
      <c r="AL34" s="10">
        <v>51.841095890410962</v>
      </c>
      <c r="AM34" s="12">
        <f t="shared" ref="AM34:AM65" si="17">(AJ34-AE34)/365</f>
        <v>2.8794520547945206</v>
      </c>
      <c r="AN34" s="7">
        <v>7</v>
      </c>
      <c r="AO34" s="48">
        <f t="shared" ref="AO34:AO65" si="18">AM34-AN34</f>
        <v>-4.1205479452054794</v>
      </c>
      <c r="AP34" s="25" t="s">
        <v>69</v>
      </c>
    </row>
    <row r="35" spans="1:42" s="13" customFormat="1" ht="14" x14ac:dyDescent="0.3">
      <c r="A35" s="24" t="s">
        <v>40</v>
      </c>
      <c r="B35" s="16" t="s">
        <v>103</v>
      </c>
      <c r="C35" s="20"/>
      <c r="D35" s="4" t="s">
        <v>61</v>
      </c>
      <c r="E35" s="2">
        <v>1940</v>
      </c>
      <c r="F35" s="4" t="s">
        <v>65</v>
      </c>
      <c r="G35" s="4" t="s">
        <v>65</v>
      </c>
      <c r="H35" s="4" t="s">
        <v>45</v>
      </c>
      <c r="I35" s="2">
        <v>5</v>
      </c>
      <c r="J35" s="2">
        <v>29</v>
      </c>
      <c r="K35" s="2">
        <v>1895</v>
      </c>
      <c r="L35" s="49">
        <v>39401</v>
      </c>
      <c r="M35" s="19" t="s">
        <v>66</v>
      </c>
      <c r="N35" s="2" t="s">
        <v>44</v>
      </c>
      <c r="O35" s="4">
        <v>1</v>
      </c>
      <c r="P35" s="6">
        <v>97</v>
      </c>
      <c r="Q35" s="4" t="s">
        <v>51</v>
      </c>
      <c r="R35" s="4" t="s">
        <v>56</v>
      </c>
      <c r="S35" s="4">
        <f t="shared" ref="S35:S50" si="19">39+24</f>
        <v>63</v>
      </c>
      <c r="T35" s="4">
        <f t="shared" ref="T35:T50" si="20">7+25+2</f>
        <v>34</v>
      </c>
      <c r="U35" s="2">
        <v>85</v>
      </c>
      <c r="V35" s="2">
        <v>4</v>
      </c>
      <c r="W35" s="2">
        <v>0</v>
      </c>
      <c r="X35" s="2">
        <v>0</v>
      </c>
      <c r="Y35" s="2">
        <f t="shared" si="11"/>
        <v>89</v>
      </c>
      <c r="Z35" s="2">
        <f t="shared" si="12"/>
        <v>89</v>
      </c>
      <c r="AA35" s="7">
        <f t="shared" si="13"/>
        <v>60</v>
      </c>
      <c r="AB35" s="8">
        <f t="shared" si="14"/>
        <v>95.50561797752809</v>
      </c>
      <c r="AC35" s="9">
        <f t="shared" si="15"/>
        <v>95.50561797752809</v>
      </c>
      <c r="AD35" s="9">
        <f t="shared" si="16"/>
        <v>87.628865979381445</v>
      </c>
      <c r="AE35" s="21">
        <v>39430</v>
      </c>
      <c r="AF35" s="21">
        <v>39430</v>
      </c>
      <c r="AG35" s="7">
        <v>2007</v>
      </c>
      <c r="AH35" s="10">
        <v>67.939726027397256</v>
      </c>
      <c r="AI35" s="21">
        <v>41986</v>
      </c>
      <c r="AJ35" s="5">
        <v>42033</v>
      </c>
      <c r="AK35" s="11">
        <v>2015</v>
      </c>
      <c r="AL35" s="10">
        <v>75.07123287671233</v>
      </c>
      <c r="AM35" s="12">
        <f t="shared" si="17"/>
        <v>7.1315068493150688</v>
      </c>
      <c r="AN35" s="7">
        <v>7</v>
      </c>
      <c r="AO35" s="9">
        <f t="shared" si="18"/>
        <v>0.13150684931506884</v>
      </c>
      <c r="AP35" s="25" t="s">
        <v>68</v>
      </c>
    </row>
    <row r="36" spans="1:42" s="13" customFormat="1" ht="14" x14ac:dyDescent="0.3">
      <c r="A36" s="24" t="s">
        <v>40</v>
      </c>
      <c r="B36" s="16" t="s">
        <v>104</v>
      </c>
      <c r="C36" s="20"/>
      <c r="D36" s="2" t="s">
        <v>48</v>
      </c>
      <c r="E36" s="2">
        <v>1962</v>
      </c>
      <c r="F36" s="2" t="s">
        <v>47</v>
      </c>
      <c r="G36" s="2" t="s">
        <v>47</v>
      </c>
      <c r="H36" s="4" t="s">
        <v>45</v>
      </c>
      <c r="I36" s="2">
        <v>5</v>
      </c>
      <c r="J36" s="2">
        <v>29</v>
      </c>
      <c r="K36" s="2">
        <v>1895</v>
      </c>
      <c r="L36" s="49">
        <v>39401</v>
      </c>
      <c r="M36" s="19" t="s">
        <v>66</v>
      </c>
      <c r="N36" s="2" t="s">
        <v>44</v>
      </c>
      <c r="O36" s="4">
        <v>1</v>
      </c>
      <c r="P36" s="6">
        <v>97</v>
      </c>
      <c r="Q36" s="4" t="s">
        <v>51</v>
      </c>
      <c r="R36" s="4" t="s">
        <v>56</v>
      </c>
      <c r="S36" s="4">
        <f t="shared" si="19"/>
        <v>63</v>
      </c>
      <c r="T36" s="4">
        <f t="shared" si="20"/>
        <v>34</v>
      </c>
      <c r="U36" s="2">
        <v>85</v>
      </c>
      <c r="V36" s="2">
        <v>4</v>
      </c>
      <c r="W36" s="2">
        <v>0</v>
      </c>
      <c r="X36" s="2">
        <v>0</v>
      </c>
      <c r="Y36" s="2">
        <f t="shared" si="11"/>
        <v>89</v>
      </c>
      <c r="Z36" s="2">
        <f t="shared" si="12"/>
        <v>89</v>
      </c>
      <c r="AA36" s="7">
        <f t="shared" si="13"/>
        <v>60</v>
      </c>
      <c r="AB36" s="8">
        <f t="shared" si="14"/>
        <v>95.50561797752809</v>
      </c>
      <c r="AC36" s="9">
        <f t="shared" si="15"/>
        <v>95.50561797752809</v>
      </c>
      <c r="AD36" s="9">
        <f t="shared" si="16"/>
        <v>87.628865979381445</v>
      </c>
      <c r="AE36" s="21">
        <v>39430</v>
      </c>
      <c r="AF36" s="21">
        <v>39430</v>
      </c>
      <c r="AG36" s="7">
        <v>2007</v>
      </c>
      <c r="AH36" s="10">
        <v>45.435616438356163</v>
      </c>
      <c r="AI36" s="21">
        <v>41986</v>
      </c>
      <c r="AJ36" s="5">
        <v>42033</v>
      </c>
      <c r="AK36" s="11">
        <v>2015</v>
      </c>
      <c r="AL36" s="10">
        <v>52.56712328767123</v>
      </c>
      <c r="AM36" s="12">
        <f t="shared" si="17"/>
        <v>7.1315068493150688</v>
      </c>
      <c r="AN36" s="7">
        <v>7</v>
      </c>
      <c r="AO36" s="48">
        <f t="shared" si="18"/>
        <v>0.13150684931506884</v>
      </c>
      <c r="AP36" s="25" t="s">
        <v>69</v>
      </c>
    </row>
    <row r="37" spans="1:42" s="13" customFormat="1" ht="14" x14ac:dyDescent="0.3">
      <c r="A37" s="24" t="s">
        <v>40</v>
      </c>
      <c r="B37" s="16" t="s">
        <v>105</v>
      </c>
      <c r="C37" s="20"/>
      <c r="D37" s="2" t="s">
        <v>48</v>
      </c>
      <c r="E37" s="2">
        <v>1963</v>
      </c>
      <c r="F37" s="2" t="s">
        <v>47</v>
      </c>
      <c r="G37" s="2" t="s">
        <v>47</v>
      </c>
      <c r="H37" s="4" t="s">
        <v>45</v>
      </c>
      <c r="I37" s="2">
        <v>5</v>
      </c>
      <c r="J37" s="2">
        <v>29</v>
      </c>
      <c r="K37" s="2">
        <v>1895</v>
      </c>
      <c r="L37" s="49">
        <v>39401</v>
      </c>
      <c r="M37" s="19" t="s">
        <v>66</v>
      </c>
      <c r="N37" s="2" t="s">
        <v>44</v>
      </c>
      <c r="O37" s="4">
        <v>1</v>
      </c>
      <c r="P37" s="6">
        <v>97</v>
      </c>
      <c r="Q37" s="4" t="s">
        <v>51</v>
      </c>
      <c r="R37" s="4" t="s">
        <v>56</v>
      </c>
      <c r="S37" s="4">
        <f t="shared" si="19"/>
        <v>63</v>
      </c>
      <c r="T37" s="4">
        <f t="shared" si="20"/>
        <v>34</v>
      </c>
      <c r="U37" s="2">
        <v>85</v>
      </c>
      <c r="V37" s="2">
        <v>4</v>
      </c>
      <c r="W37" s="2">
        <v>0</v>
      </c>
      <c r="X37" s="2">
        <v>0</v>
      </c>
      <c r="Y37" s="2">
        <f t="shared" si="11"/>
        <v>89</v>
      </c>
      <c r="Z37" s="2">
        <f t="shared" si="12"/>
        <v>89</v>
      </c>
      <c r="AA37" s="7">
        <f t="shared" si="13"/>
        <v>60</v>
      </c>
      <c r="AB37" s="8">
        <f t="shared" si="14"/>
        <v>95.50561797752809</v>
      </c>
      <c r="AC37" s="9">
        <f t="shared" si="15"/>
        <v>95.50561797752809</v>
      </c>
      <c r="AD37" s="9">
        <f t="shared" si="16"/>
        <v>87.628865979381445</v>
      </c>
      <c r="AE37" s="21">
        <v>39430</v>
      </c>
      <c r="AF37" s="21">
        <v>39430</v>
      </c>
      <c r="AG37" s="7">
        <v>2007</v>
      </c>
      <c r="AH37" s="10">
        <v>44.893150684931506</v>
      </c>
      <c r="AI37" s="21">
        <v>41986</v>
      </c>
      <c r="AJ37" s="5">
        <v>42033</v>
      </c>
      <c r="AK37" s="11">
        <v>2015</v>
      </c>
      <c r="AL37" s="10">
        <v>52.024657534246572</v>
      </c>
      <c r="AM37" s="12">
        <f t="shared" si="17"/>
        <v>7.1315068493150688</v>
      </c>
      <c r="AN37" s="7">
        <v>7</v>
      </c>
      <c r="AO37" s="48">
        <f t="shared" si="18"/>
        <v>0.13150684931506884</v>
      </c>
      <c r="AP37" s="25" t="s">
        <v>69</v>
      </c>
    </row>
    <row r="38" spans="1:42" s="13" customFormat="1" ht="14" x14ac:dyDescent="0.3">
      <c r="A38" s="24" t="s">
        <v>40</v>
      </c>
      <c r="B38" s="16" t="s">
        <v>106</v>
      </c>
      <c r="C38" s="20"/>
      <c r="D38" s="2" t="s">
        <v>48</v>
      </c>
      <c r="E38" s="2">
        <v>1952</v>
      </c>
      <c r="F38" s="2" t="s">
        <v>47</v>
      </c>
      <c r="G38" s="2" t="s">
        <v>47</v>
      </c>
      <c r="H38" s="4" t="s">
        <v>45</v>
      </c>
      <c r="I38" s="2">
        <v>5</v>
      </c>
      <c r="J38" s="2">
        <v>29</v>
      </c>
      <c r="K38" s="2">
        <v>1895</v>
      </c>
      <c r="L38" s="49">
        <v>39401</v>
      </c>
      <c r="M38" s="19" t="s">
        <v>66</v>
      </c>
      <c r="N38" s="2" t="s">
        <v>44</v>
      </c>
      <c r="O38" s="4">
        <v>1</v>
      </c>
      <c r="P38" s="6">
        <v>97</v>
      </c>
      <c r="Q38" s="4" t="s">
        <v>51</v>
      </c>
      <c r="R38" s="4" t="s">
        <v>56</v>
      </c>
      <c r="S38" s="4">
        <f t="shared" si="19"/>
        <v>63</v>
      </c>
      <c r="T38" s="4">
        <f t="shared" si="20"/>
        <v>34</v>
      </c>
      <c r="U38" s="2">
        <v>85</v>
      </c>
      <c r="V38" s="2">
        <v>4</v>
      </c>
      <c r="W38" s="2">
        <v>0</v>
      </c>
      <c r="X38" s="2">
        <v>0</v>
      </c>
      <c r="Y38" s="2">
        <f t="shared" si="11"/>
        <v>89</v>
      </c>
      <c r="Z38" s="2">
        <f t="shared" si="12"/>
        <v>89</v>
      </c>
      <c r="AA38" s="7">
        <f t="shared" si="13"/>
        <v>60</v>
      </c>
      <c r="AB38" s="8">
        <f t="shared" si="14"/>
        <v>95.50561797752809</v>
      </c>
      <c r="AC38" s="9">
        <f t="shared" si="15"/>
        <v>95.50561797752809</v>
      </c>
      <c r="AD38" s="9">
        <f t="shared" si="16"/>
        <v>87.628865979381445</v>
      </c>
      <c r="AE38" s="21">
        <v>39430</v>
      </c>
      <c r="AF38" s="21">
        <v>39430</v>
      </c>
      <c r="AG38" s="7">
        <v>2007</v>
      </c>
      <c r="AH38" s="10">
        <v>55.832876712328769</v>
      </c>
      <c r="AI38" s="21">
        <v>41986</v>
      </c>
      <c r="AJ38" s="5">
        <v>42033</v>
      </c>
      <c r="AK38" s="11">
        <v>2015</v>
      </c>
      <c r="AL38" s="10">
        <v>62.964383561643835</v>
      </c>
      <c r="AM38" s="12">
        <f t="shared" si="17"/>
        <v>7.1315068493150688</v>
      </c>
      <c r="AN38" s="7">
        <v>7</v>
      </c>
      <c r="AO38" s="48">
        <f t="shared" si="18"/>
        <v>0.13150684931506884</v>
      </c>
      <c r="AP38" s="25" t="s">
        <v>68</v>
      </c>
    </row>
    <row r="39" spans="1:42" s="13" customFormat="1" ht="14" x14ac:dyDescent="0.3">
      <c r="A39" s="45" t="s">
        <v>40</v>
      </c>
      <c r="B39" s="16" t="s">
        <v>107</v>
      </c>
      <c r="C39" s="20"/>
      <c r="D39" s="4" t="s">
        <v>48</v>
      </c>
      <c r="E39" s="2">
        <v>1952</v>
      </c>
      <c r="F39" s="4" t="s">
        <v>60</v>
      </c>
      <c r="G39" s="4" t="s">
        <v>47</v>
      </c>
      <c r="H39" s="4" t="s">
        <v>45</v>
      </c>
      <c r="I39" s="2">
        <v>5</v>
      </c>
      <c r="J39" s="4">
        <v>29</v>
      </c>
      <c r="K39" s="4">
        <v>1895</v>
      </c>
      <c r="L39" s="15">
        <v>39401</v>
      </c>
      <c r="M39" s="19" t="s">
        <v>66</v>
      </c>
      <c r="N39" s="46" t="s">
        <v>44</v>
      </c>
      <c r="O39" s="46">
        <v>1</v>
      </c>
      <c r="P39" s="6">
        <v>97</v>
      </c>
      <c r="Q39" s="4" t="s">
        <v>51</v>
      </c>
      <c r="R39" s="4" t="s">
        <v>56</v>
      </c>
      <c r="S39" s="4">
        <f t="shared" si="19"/>
        <v>63</v>
      </c>
      <c r="T39" s="4">
        <f t="shared" si="20"/>
        <v>34</v>
      </c>
      <c r="U39" s="2">
        <v>83</v>
      </c>
      <c r="V39" s="4">
        <v>6</v>
      </c>
      <c r="W39" s="4">
        <v>0</v>
      </c>
      <c r="X39" s="4">
        <v>0</v>
      </c>
      <c r="Y39" s="4">
        <f t="shared" si="11"/>
        <v>89</v>
      </c>
      <c r="Z39" s="4">
        <f t="shared" si="12"/>
        <v>89</v>
      </c>
      <c r="AA39" s="4">
        <f t="shared" si="13"/>
        <v>60</v>
      </c>
      <c r="AB39" s="9">
        <f t="shared" si="14"/>
        <v>93.258426966292134</v>
      </c>
      <c r="AC39" s="9">
        <f t="shared" si="15"/>
        <v>93.258426966292134</v>
      </c>
      <c r="AD39" s="9">
        <f t="shared" si="16"/>
        <v>85.567010309278345</v>
      </c>
      <c r="AE39" s="21">
        <v>39430</v>
      </c>
      <c r="AF39" s="21">
        <v>39430</v>
      </c>
      <c r="AG39" s="7">
        <v>2007</v>
      </c>
      <c r="AH39" s="10">
        <v>55.832876712328769</v>
      </c>
      <c r="AI39" s="21">
        <v>41986</v>
      </c>
      <c r="AJ39" s="5">
        <v>42033</v>
      </c>
      <c r="AK39" s="11">
        <v>2015</v>
      </c>
      <c r="AL39" s="10">
        <v>62.964383561643835</v>
      </c>
      <c r="AM39" s="12">
        <f t="shared" si="17"/>
        <v>7.1315068493150688</v>
      </c>
      <c r="AN39" s="7">
        <v>7</v>
      </c>
      <c r="AO39" s="9">
        <f t="shared" si="18"/>
        <v>0.13150684931506884</v>
      </c>
      <c r="AP39" s="25" t="s">
        <v>68</v>
      </c>
    </row>
    <row r="40" spans="1:42" s="13" customFormat="1" ht="14" x14ac:dyDescent="0.3">
      <c r="A40" s="24" t="s">
        <v>40</v>
      </c>
      <c r="B40" s="16" t="s">
        <v>108</v>
      </c>
      <c r="C40" s="20"/>
      <c r="D40" s="2" t="s">
        <v>61</v>
      </c>
      <c r="E40" s="2" t="s">
        <v>44</v>
      </c>
      <c r="F40" s="2" t="s">
        <v>65</v>
      </c>
      <c r="G40" s="2" t="s">
        <v>65</v>
      </c>
      <c r="H40" s="4" t="s">
        <v>45</v>
      </c>
      <c r="I40" s="2">
        <v>5</v>
      </c>
      <c r="J40" s="2">
        <v>29</v>
      </c>
      <c r="K40" s="2">
        <v>1895</v>
      </c>
      <c r="L40" s="49">
        <v>39401</v>
      </c>
      <c r="M40" s="19" t="s">
        <v>66</v>
      </c>
      <c r="N40" s="2" t="s">
        <v>44</v>
      </c>
      <c r="O40" s="4">
        <v>1</v>
      </c>
      <c r="P40" s="6">
        <v>97</v>
      </c>
      <c r="Q40" s="4" t="s">
        <v>51</v>
      </c>
      <c r="R40" s="4" t="s">
        <v>56</v>
      </c>
      <c r="S40" s="4">
        <f t="shared" si="19"/>
        <v>63</v>
      </c>
      <c r="T40" s="4">
        <f t="shared" si="20"/>
        <v>34</v>
      </c>
      <c r="U40" s="2">
        <v>85</v>
      </c>
      <c r="V40" s="2">
        <v>4</v>
      </c>
      <c r="W40" s="2">
        <v>0</v>
      </c>
      <c r="X40" s="2">
        <v>0</v>
      </c>
      <c r="Y40" s="2">
        <f t="shared" si="11"/>
        <v>89</v>
      </c>
      <c r="Z40" s="2">
        <f t="shared" si="12"/>
        <v>89</v>
      </c>
      <c r="AA40" s="7">
        <f t="shared" si="13"/>
        <v>60</v>
      </c>
      <c r="AB40" s="8">
        <f t="shared" si="14"/>
        <v>95.50561797752809</v>
      </c>
      <c r="AC40" s="9">
        <f t="shared" si="15"/>
        <v>95.50561797752809</v>
      </c>
      <c r="AD40" s="9">
        <f t="shared" si="16"/>
        <v>87.628865979381445</v>
      </c>
      <c r="AE40" s="21">
        <v>39430</v>
      </c>
      <c r="AF40" s="21">
        <v>39430</v>
      </c>
      <c r="AG40" s="7">
        <v>2007</v>
      </c>
      <c r="AH40" s="10" t="e">
        <v>#VALUE!</v>
      </c>
      <c r="AI40" s="21">
        <v>41986</v>
      </c>
      <c r="AJ40" s="5">
        <v>42033</v>
      </c>
      <c r="AK40" s="11">
        <v>2015</v>
      </c>
      <c r="AL40" s="10" t="e">
        <v>#VALUE!</v>
      </c>
      <c r="AM40" s="12">
        <f t="shared" si="17"/>
        <v>7.1315068493150688</v>
      </c>
      <c r="AN40" s="7">
        <v>7</v>
      </c>
      <c r="AO40" s="48">
        <f t="shared" si="18"/>
        <v>0.13150684931506884</v>
      </c>
      <c r="AP40" s="25" t="s">
        <v>68</v>
      </c>
    </row>
    <row r="41" spans="1:42" x14ac:dyDescent="0.35">
      <c r="A41" s="24" t="s">
        <v>40</v>
      </c>
      <c r="B41" s="16" t="s">
        <v>109</v>
      </c>
      <c r="C41" s="20" t="s">
        <v>42</v>
      </c>
      <c r="D41" s="4" t="s">
        <v>48</v>
      </c>
      <c r="E41" s="2">
        <v>1959</v>
      </c>
      <c r="F41" s="4" t="s">
        <v>62</v>
      </c>
      <c r="G41" s="4" t="s">
        <v>63</v>
      </c>
      <c r="H41" s="4" t="s">
        <v>45</v>
      </c>
      <c r="I41" s="2">
        <v>5</v>
      </c>
      <c r="J41" s="2">
        <v>29</v>
      </c>
      <c r="K41" s="2">
        <v>1895</v>
      </c>
      <c r="L41" s="49">
        <v>39401</v>
      </c>
      <c r="M41" s="19" t="s">
        <v>66</v>
      </c>
      <c r="N41" s="2" t="s">
        <v>44</v>
      </c>
      <c r="O41" s="4">
        <v>1</v>
      </c>
      <c r="P41" s="6">
        <v>97</v>
      </c>
      <c r="Q41" s="4" t="s">
        <v>51</v>
      </c>
      <c r="R41" s="4" t="s">
        <v>56</v>
      </c>
      <c r="S41" s="4">
        <f t="shared" si="19"/>
        <v>63</v>
      </c>
      <c r="T41" s="4">
        <f t="shared" si="20"/>
        <v>34</v>
      </c>
      <c r="U41" s="2">
        <v>85</v>
      </c>
      <c r="V41" s="2">
        <v>4</v>
      </c>
      <c r="W41" s="2">
        <v>0</v>
      </c>
      <c r="X41" s="2">
        <v>0</v>
      </c>
      <c r="Y41" s="2">
        <f t="shared" si="11"/>
        <v>89</v>
      </c>
      <c r="Z41" s="2">
        <f t="shared" si="12"/>
        <v>89</v>
      </c>
      <c r="AA41" s="7">
        <f t="shared" si="13"/>
        <v>60</v>
      </c>
      <c r="AB41" s="8">
        <f t="shared" si="14"/>
        <v>95.50561797752809</v>
      </c>
      <c r="AC41" s="9">
        <f t="shared" si="15"/>
        <v>95.50561797752809</v>
      </c>
      <c r="AD41" s="9">
        <f t="shared" si="16"/>
        <v>87.628865979381445</v>
      </c>
      <c r="AE41" s="21">
        <v>39430</v>
      </c>
      <c r="AF41" s="21">
        <v>39430</v>
      </c>
      <c r="AG41" s="7">
        <v>2007</v>
      </c>
      <c r="AH41" s="10">
        <v>48.846575342465755</v>
      </c>
      <c r="AI41" s="21">
        <v>41986</v>
      </c>
      <c r="AJ41" s="5">
        <v>42033</v>
      </c>
      <c r="AK41" s="11">
        <v>2015</v>
      </c>
      <c r="AL41" s="10">
        <v>55.978082191780821</v>
      </c>
      <c r="AM41" s="12">
        <f t="shared" si="17"/>
        <v>7.1315068493150688</v>
      </c>
      <c r="AN41" s="7">
        <v>7</v>
      </c>
      <c r="AO41" s="9">
        <f t="shared" si="18"/>
        <v>0.13150684931506884</v>
      </c>
      <c r="AP41" s="25" t="s">
        <v>68</v>
      </c>
    </row>
    <row r="42" spans="1:42" x14ac:dyDescent="0.35">
      <c r="A42" s="24" t="s">
        <v>40</v>
      </c>
      <c r="B42" s="16" t="s">
        <v>110</v>
      </c>
      <c r="C42" s="20" t="s">
        <v>42</v>
      </c>
      <c r="D42" s="4" t="s">
        <v>48</v>
      </c>
      <c r="E42" s="2">
        <v>1954</v>
      </c>
      <c r="F42" s="4" t="s">
        <v>62</v>
      </c>
      <c r="G42" s="4" t="s">
        <v>63</v>
      </c>
      <c r="H42" s="4" t="s">
        <v>45</v>
      </c>
      <c r="I42" s="2">
        <v>5</v>
      </c>
      <c r="J42" s="2">
        <v>29</v>
      </c>
      <c r="K42" s="2">
        <v>1895</v>
      </c>
      <c r="L42" s="49">
        <v>39401</v>
      </c>
      <c r="M42" s="19" t="s">
        <v>66</v>
      </c>
      <c r="N42" s="2" t="s">
        <v>44</v>
      </c>
      <c r="O42" s="4">
        <v>1</v>
      </c>
      <c r="P42" s="6">
        <v>97</v>
      </c>
      <c r="Q42" s="4" t="s">
        <v>51</v>
      </c>
      <c r="R42" s="4" t="s">
        <v>56</v>
      </c>
      <c r="S42" s="4">
        <f t="shared" si="19"/>
        <v>63</v>
      </c>
      <c r="T42" s="4">
        <f t="shared" si="20"/>
        <v>34</v>
      </c>
      <c r="U42" s="2">
        <v>85</v>
      </c>
      <c r="V42" s="2">
        <v>4</v>
      </c>
      <c r="W42" s="2">
        <v>0</v>
      </c>
      <c r="X42" s="2">
        <v>0</v>
      </c>
      <c r="Y42" s="2">
        <f t="shared" si="11"/>
        <v>89</v>
      </c>
      <c r="Z42" s="2">
        <f t="shared" si="12"/>
        <v>89</v>
      </c>
      <c r="AA42" s="7">
        <f t="shared" si="13"/>
        <v>60</v>
      </c>
      <c r="AB42" s="8">
        <f t="shared" si="14"/>
        <v>95.50561797752809</v>
      </c>
      <c r="AC42" s="9">
        <f t="shared" si="15"/>
        <v>95.50561797752809</v>
      </c>
      <c r="AD42" s="9">
        <f t="shared" si="16"/>
        <v>87.628865979381445</v>
      </c>
      <c r="AE42" s="21">
        <v>39430</v>
      </c>
      <c r="AF42" s="21">
        <v>39430</v>
      </c>
      <c r="AG42" s="7">
        <v>2007</v>
      </c>
      <c r="AH42" s="10">
        <v>53.6</v>
      </c>
      <c r="AI42" s="21">
        <v>41986</v>
      </c>
      <c r="AJ42" s="5">
        <v>42033</v>
      </c>
      <c r="AK42" s="11">
        <v>2015</v>
      </c>
      <c r="AL42" s="10">
        <v>60.731506849315068</v>
      </c>
      <c r="AM42" s="12">
        <f t="shared" si="17"/>
        <v>7.1315068493150688</v>
      </c>
      <c r="AN42" s="7">
        <v>7</v>
      </c>
      <c r="AO42" s="9">
        <f t="shared" si="18"/>
        <v>0.13150684931506884</v>
      </c>
      <c r="AP42" s="25" t="s">
        <v>69</v>
      </c>
    </row>
    <row r="43" spans="1:42" x14ac:dyDescent="0.35">
      <c r="A43" s="24" t="s">
        <v>40</v>
      </c>
      <c r="B43" s="16" t="s">
        <v>111</v>
      </c>
      <c r="C43" s="20" t="s">
        <v>41</v>
      </c>
      <c r="D43" s="4" t="s">
        <v>48</v>
      </c>
      <c r="E43" s="4">
        <v>1956</v>
      </c>
      <c r="F43" s="2" t="s">
        <v>47</v>
      </c>
      <c r="G43" s="2" t="s">
        <v>47</v>
      </c>
      <c r="H43" s="4" t="s">
        <v>45</v>
      </c>
      <c r="I43" s="2">
        <v>5</v>
      </c>
      <c r="J43" s="2">
        <v>29</v>
      </c>
      <c r="K43" s="2">
        <v>1895</v>
      </c>
      <c r="L43" s="49">
        <v>39401</v>
      </c>
      <c r="M43" s="19" t="s">
        <v>66</v>
      </c>
      <c r="N43" s="2" t="s">
        <v>44</v>
      </c>
      <c r="O43" s="4">
        <v>1</v>
      </c>
      <c r="P43" s="6">
        <v>97</v>
      </c>
      <c r="Q43" s="4" t="s">
        <v>51</v>
      </c>
      <c r="R43" s="4" t="s">
        <v>56</v>
      </c>
      <c r="S43" s="4">
        <f t="shared" si="19"/>
        <v>63</v>
      </c>
      <c r="T43" s="4">
        <f t="shared" si="20"/>
        <v>34</v>
      </c>
      <c r="U43" s="2">
        <v>85</v>
      </c>
      <c r="V43" s="2">
        <v>4</v>
      </c>
      <c r="W43" s="2">
        <v>0</v>
      </c>
      <c r="X43" s="2">
        <v>0</v>
      </c>
      <c r="Y43" s="2">
        <f t="shared" si="11"/>
        <v>89</v>
      </c>
      <c r="Z43" s="2">
        <f t="shared" si="12"/>
        <v>89</v>
      </c>
      <c r="AA43" s="7">
        <f t="shared" si="13"/>
        <v>60</v>
      </c>
      <c r="AB43" s="8">
        <f t="shared" si="14"/>
        <v>95.50561797752809</v>
      </c>
      <c r="AC43" s="9">
        <f t="shared" si="15"/>
        <v>95.50561797752809</v>
      </c>
      <c r="AD43" s="9">
        <f t="shared" si="16"/>
        <v>87.628865979381445</v>
      </c>
      <c r="AE43" s="21">
        <v>39430</v>
      </c>
      <c r="AF43" s="21">
        <v>39430</v>
      </c>
      <c r="AG43" s="7">
        <v>2007</v>
      </c>
      <c r="AH43" s="10">
        <v>51.841095890410962</v>
      </c>
      <c r="AI43" s="21">
        <v>41986</v>
      </c>
      <c r="AJ43" s="5">
        <v>42033</v>
      </c>
      <c r="AK43" s="11">
        <v>2015</v>
      </c>
      <c r="AL43" s="10">
        <v>58.972602739726028</v>
      </c>
      <c r="AM43" s="12">
        <f t="shared" si="17"/>
        <v>7.1315068493150688</v>
      </c>
      <c r="AN43" s="7">
        <v>7</v>
      </c>
      <c r="AO43" s="9">
        <f t="shared" si="18"/>
        <v>0.13150684931506884</v>
      </c>
      <c r="AP43" s="25" t="s">
        <v>69</v>
      </c>
    </row>
    <row r="44" spans="1:42" x14ac:dyDescent="0.35">
      <c r="A44" s="24" t="s">
        <v>40</v>
      </c>
      <c r="B44" s="16" t="s">
        <v>112</v>
      </c>
      <c r="C44" s="20"/>
      <c r="D44" s="18" t="s">
        <v>61</v>
      </c>
      <c r="E44" s="2" t="s">
        <v>44</v>
      </c>
      <c r="F44" s="2" t="s">
        <v>44</v>
      </c>
      <c r="G44" s="2" t="s">
        <v>44</v>
      </c>
      <c r="H44" s="4" t="s">
        <v>45</v>
      </c>
      <c r="I44" s="2">
        <v>5</v>
      </c>
      <c r="J44" s="2">
        <v>29</v>
      </c>
      <c r="K44" s="2">
        <v>1895</v>
      </c>
      <c r="L44" s="49">
        <v>39401</v>
      </c>
      <c r="M44" s="19" t="s">
        <v>66</v>
      </c>
      <c r="N44" s="2" t="s">
        <v>44</v>
      </c>
      <c r="O44" s="4">
        <v>1</v>
      </c>
      <c r="P44" s="6">
        <v>97</v>
      </c>
      <c r="Q44" s="4" t="s">
        <v>51</v>
      </c>
      <c r="R44" s="4" t="s">
        <v>56</v>
      </c>
      <c r="S44" s="4">
        <f t="shared" si="19"/>
        <v>63</v>
      </c>
      <c r="T44" s="4">
        <f t="shared" si="20"/>
        <v>34</v>
      </c>
      <c r="U44" s="2">
        <v>85</v>
      </c>
      <c r="V44" s="2">
        <v>4</v>
      </c>
      <c r="W44" s="2">
        <v>0</v>
      </c>
      <c r="X44" s="2">
        <v>0</v>
      </c>
      <c r="Y44" s="2">
        <f t="shared" si="11"/>
        <v>89</v>
      </c>
      <c r="Z44" s="2">
        <f t="shared" si="12"/>
        <v>89</v>
      </c>
      <c r="AA44" s="7">
        <f t="shared" si="13"/>
        <v>60</v>
      </c>
      <c r="AB44" s="8">
        <f t="shared" si="14"/>
        <v>95.50561797752809</v>
      </c>
      <c r="AC44" s="9">
        <f t="shared" si="15"/>
        <v>95.50561797752809</v>
      </c>
      <c r="AD44" s="9">
        <f t="shared" si="16"/>
        <v>87.628865979381445</v>
      </c>
      <c r="AE44" s="21">
        <v>39430</v>
      </c>
      <c r="AF44" s="21">
        <v>39430</v>
      </c>
      <c r="AG44" s="7">
        <v>2007</v>
      </c>
      <c r="AH44" s="10" t="e">
        <v>#VALUE!</v>
      </c>
      <c r="AI44" s="21">
        <v>41986</v>
      </c>
      <c r="AJ44" s="5">
        <v>42033</v>
      </c>
      <c r="AK44" s="11">
        <v>2015</v>
      </c>
      <c r="AL44" s="10" t="e">
        <v>#VALUE!</v>
      </c>
      <c r="AM44" s="12">
        <f t="shared" si="17"/>
        <v>7.1315068493150688</v>
      </c>
      <c r="AN44" s="7">
        <v>7</v>
      </c>
      <c r="AO44" s="48">
        <f t="shared" si="18"/>
        <v>0.13150684931506884</v>
      </c>
      <c r="AP44" s="25" t="s">
        <v>69</v>
      </c>
    </row>
    <row r="45" spans="1:42" x14ac:dyDescent="0.35">
      <c r="A45" s="24" t="s">
        <v>40</v>
      </c>
      <c r="B45" s="16" t="s">
        <v>113</v>
      </c>
      <c r="C45" s="20"/>
      <c r="D45" s="2" t="s">
        <v>48</v>
      </c>
      <c r="E45" s="2" t="s">
        <v>44</v>
      </c>
      <c r="F45" s="2" t="s">
        <v>65</v>
      </c>
      <c r="G45" s="2" t="s">
        <v>65</v>
      </c>
      <c r="H45" s="4" t="s">
        <v>45</v>
      </c>
      <c r="I45" s="2">
        <v>5</v>
      </c>
      <c r="J45" s="2">
        <v>29</v>
      </c>
      <c r="K45" s="2">
        <v>1895</v>
      </c>
      <c r="L45" s="49">
        <v>39401</v>
      </c>
      <c r="M45" s="19" t="s">
        <v>66</v>
      </c>
      <c r="N45" s="2" t="s">
        <v>44</v>
      </c>
      <c r="O45" s="4">
        <v>1</v>
      </c>
      <c r="P45" s="6">
        <v>97</v>
      </c>
      <c r="Q45" s="4" t="s">
        <v>51</v>
      </c>
      <c r="R45" s="4" t="s">
        <v>56</v>
      </c>
      <c r="S45" s="4">
        <f t="shared" si="19"/>
        <v>63</v>
      </c>
      <c r="T45" s="4">
        <f t="shared" si="20"/>
        <v>34</v>
      </c>
      <c r="U45" s="2">
        <v>85</v>
      </c>
      <c r="V45" s="2">
        <v>4</v>
      </c>
      <c r="W45" s="2">
        <v>0</v>
      </c>
      <c r="X45" s="2">
        <v>0</v>
      </c>
      <c r="Y45" s="2">
        <f t="shared" si="11"/>
        <v>89</v>
      </c>
      <c r="Z45" s="2">
        <f t="shared" si="12"/>
        <v>89</v>
      </c>
      <c r="AA45" s="7">
        <f t="shared" si="13"/>
        <v>60</v>
      </c>
      <c r="AB45" s="8">
        <f t="shared" si="14"/>
        <v>95.50561797752809</v>
      </c>
      <c r="AC45" s="9">
        <f t="shared" si="15"/>
        <v>95.50561797752809</v>
      </c>
      <c r="AD45" s="9">
        <f t="shared" si="16"/>
        <v>87.628865979381445</v>
      </c>
      <c r="AE45" s="21">
        <v>39430</v>
      </c>
      <c r="AF45" s="21">
        <v>39430</v>
      </c>
      <c r="AG45" s="7">
        <v>2007</v>
      </c>
      <c r="AH45" s="10" t="e">
        <v>#VALUE!</v>
      </c>
      <c r="AI45" s="21">
        <v>41986</v>
      </c>
      <c r="AJ45" s="5">
        <v>42033</v>
      </c>
      <c r="AK45" s="11">
        <v>2015</v>
      </c>
      <c r="AL45" s="10" t="e">
        <v>#VALUE!</v>
      </c>
      <c r="AM45" s="12">
        <f t="shared" si="17"/>
        <v>7.1315068493150688</v>
      </c>
      <c r="AN45" s="7">
        <v>7</v>
      </c>
      <c r="AO45" s="48">
        <f t="shared" si="18"/>
        <v>0.13150684931506884</v>
      </c>
      <c r="AP45" s="25" t="s">
        <v>69</v>
      </c>
    </row>
    <row r="46" spans="1:42" x14ac:dyDescent="0.35">
      <c r="A46" s="24" t="s">
        <v>40</v>
      </c>
      <c r="B46" s="16" t="s">
        <v>114</v>
      </c>
      <c r="C46" s="20"/>
      <c r="D46" s="2" t="s">
        <v>48</v>
      </c>
      <c r="E46" s="2">
        <v>1951</v>
      </c>
      <c r="F46" s="2" t="s">
        <v>47</v>
      </c>
      <c r="G46" s="2" t="s">
        <v>47</v>
      </c>
      <c r="H46" s="4" t="s">
        <v>45</v>
      </c>
      <c r="I46" s="2">
        <v>5</v>
      </c>
      <c r="J46" s="2">
        <v>29</v>
      </c>
      <c r="K46" s="2">
        <v>1895</v>
      </c>
      <c r="L46" s="49">
        <v>39401</v>
      </c>
      <c r="M46" s="19" t="s">
        <v>66</v>
      </c>
      <c r="N46" s="2" t="s">
        <v>44</v>
      </c>
      <c r="O46" s="4">
        <v>1</v>
      </c>
      <c r="P46" s="6">
        <v>97</v>
      </c>
      <c r="Q46" s="4" t="s">
        <v>51</v>
      </c>
      <c r="R46" s="4" t="s">
        <v>56</v>
      </c>
      <c r="S46" s="4">
        <f t="shared" si="19"/>
        <v>63</v>
      </c>
      <c r="T46" s="4">
        <f t="shared" si="20"/>
        <v>34</v>
      </c>
      <c r="U46" s="2">
        <v>85</v>
      </c>
      <c r="V46" s="2">
        <v>4</v>
      </c>
      <c r="W46" s="2">
        <v>0</v>
      </c>
      <c r="X46" s="2">
        <v>0</v>
      </c>
      <c r="Y46" s="2">
        <f t="shared" si="11"/>
        <v>89</v>
      </c>
      <c r="Z46" s="2">
        <f t="shared" si="12"/>
        <v>89</v>
      </c>
      <c r="AA46" s="7">
        <f t="shared" si="13"/>
        <v>60</v>
      </c>
      <c r="AB46" s="8">
        <f t="shared" si="14"/>
        <v>95.50561797752809</v>
      </c>
      <c r="AC46" s="9">
        <f t="shared" si="15"/>
        <v>95.50561797752809</v>
      </c>
      <c r="AD46" s="9">
        <f t="shared" si="16"/>
        <v>87.628865979381445</v>
      </c>
      <c r="AE46" s="21">
        <v>39430</v>
      </c>
      <c r="AF46" s="21">
        <v>39430</v>
      </c>
      <c r="AG46" s="7">
        <v>2007</v>
      </c>
      <c r="AH46" s="10">
        <v>56.887671232876713</v>
      </c>
      <c r="AI46" s="21">
        <v>41986</v>
      </c>
      <c r="AJ46" s="5">
        <v>42033</v>
      </c>
      <c r="AK46" s="11">
        <v>2015</v>
      </c>
      <c r="AL46" s="10">
        <v>64.019178082191786</v>
      </c>
      <c r="AM46" s="12">
        <f t="shared" si="17"/>
        <v>7.1315068493150688</v>
      </c>
      <c r="AN46" s="7">
        <v>7</v>
      </c>
      <c r="AO46" s="48">
        <f t="shared" si="18"/>
        <v>0.13150684931506884</v>
      </c>
      <c r="AP46" s="25" t="s">
        <v>68</v>
      </c>
    </row>
    <row r="47" spans="1:42" x14ac:dyDescent="0.35">
      <c r="A47" s="45" t="s">
        <v>40</v>
      </c>
      <c r="B47" s="16" t="s">
        <v>115</v>
      </c>
      <c r="C47" s="20"/>
      <c r="D47" s="4" t="s">
        <v>48</v>
      </c>
      <c r="E47" s="2">
        <v>1951</v>
      </c>
      <c r="F47" s="4" t="s">
        <v>59</v>
      </c>
      <c r="G47" s="4" t="s">
        <v>47</v>
      </c>
      <c r="H47" s="4" t="s">
        <v>45</v>
      </c>
      <c r="I47" s="2">
        <v>5</v>
      </c>
      <c r="J47" s="4">
        <v>29</v>
      </c>
      <c r="K47" s="4">
        <v>1895</v>
      </c>
      <c r="L47" s="15">
        <v>39401</v>
      </c>
      <c r="M47" s="19" t="s">
        <v>66</v>
      </c>
      <c r="N47" s="46" t="s">
        <v>44</v>
      </c>
      <c r="O47" s="46">
        <v>1</v>
      </c>
      <c r="P47" s="6">
        <v>97</v>
      </c>
      <c r="Q47" s="4" t="s">
        <v>51</v>
      </c>
      <c r="R47" s="4" t="s">
        <v>56</v>
      </c>
      <c r="S47" s="4">
        <f t="shared" si="19"/>
        <v>63</v>
      </c>
      <c r="T47" s="4">
        <f t="shared" si="20"/>
        <v>34</v>
      </c>
      <c r="U47" s="2">
        <v>83</v>
      </c>
      <c r="V47" s="4">
        <v>6</v>
      </c>
      <c r="W47" s="4">
        <v>0</v>
      </c>
      <c r="X47" s="4">
        <v>0</v>
      </c>
      <c r="Y47" s="4">
        <f t="shared" si="11"/>
        <v>89</v>
      </c>
      <c r="Z47" s="4">
        <f t="shared" si="12"/>
        <v>89</v>
      </c>
      <c r="AA47" s="4">
        <f t="shared" si="13"/>
        <v>60</v>
      </c>
      <c r="AB47" s="9">
        <f t="shared" si="14"/>
        <v>93.258426966292134</v>
      </c>
      <c r="AC47" s="9">
        <f t="shared" si="15"/>
        <v>93.258426966292134</v>
      </c>
      <c r="AD47" s="9">
        <f t="shared" si="16"/>
        <v>85.567010309278345</v>
      </c>
      <c r="AE47" s="21">
        <v>39430</v>
      </c>
      <c r="AF47" s="21">
        <v>39430</v>
      </c>
      <c r="AG47" s="7">
        <v>2007</v>
      </c>
      <c r="AH47" s="10">
        <v>56.887671232876713</v>
      </c>
      <c r="AI47" s="21">
        <v>41986</v>
      </c>
      <c r="AJ47" s="5">
        <v>42033</v>
      </c>
      <c r="AK47" s="11">
        <v>2015</v>
      </c>
      <c r="AL47" s="10">
        <v>64.019178082191786</v>
      </c>
      <c r="AM47" s="12">
        <f t="shared" si="17"/>
        <v>7.1315068493150688</v>
      </c>
      <c r="AN47" s="7">
        <v>7</v>
      </c>
      <c r="AO47" s="9">
        <f t="shared" si="18"/>
        <v>0.13150684931506884</v>
      </c>
      <c r="AP47" s="25" t="s">
        <v>68</v>
      </c>
    </row>
    <row r="48" spans="1:42" x14ac:dyDescent="0.35">
      <c r="A48" s="24" t="s">
        <v>40</v>
      </c>
      <c r="B48" s="16" t="s">
        <v>116</v>
      </c>
      <c r="C48" s="20" t="s">
        <v>41</v>
      </c>
      <c r="D48" s="18" t="s">
        <v>61</v>
      </c>
      <c r="E48" s="2">
        <v>1957</v>
      </c>
      <c r="F48" s="2" t="s">
        <v>65</v>
      </c>
      <c r="G48" s="2" t="s">
        <v>65</v>
      </c>
      <c r="H48" s="4" t="s">
        <v>45</v>
      </c>
      <c r="I48" s="2">
        <v>5</v>
      </c>
      <c r="J48" s="2">
        <v>29</v>
      </c>
      <c r="K48" s="2">
        <v>1895</v>
      </c>
      <c r="L48" s="49">
        <v>39401</v>
      </c>
      <c r="M48" s="19" t="s">
        <v>66</v>
      </c>
      <c r="N48" s="2" t="s">
        <v>44</v>
      </c>
      <c r="O48" s="4">
        <v>1</v>
      </c>
      <c r="P48" s="6">
        <v>97</v>
      </c>
      <c r="Q48" s="4" t="s">
        <v>51</v>
      </c>
      <c r="R48" s="4" t="s">
        <v>56</v>
      </c>
      <c r="S48" s="4">
        <f t="shared" si="19"/>
        <v>63</v>
      </c>
      <c r="T48" s="4">
        <f t="shared" si="20"/>
        <v>34</v>
      </c>
      <c r="U48" s="2">
        <v>85</v>
      </c>
      <c r="V48" s="2">
        <v>4</v>
      </c>
      <c r="W48" s="2">
        <v>0</v>
      </c>
      <c r="X48" s="2">
        <v>0</v>
      </c>
      <c r="Y48" s="2">
        <f t="shared" si="11"/>
        <v>89</v>
      </c>
      <c r="Z48" s="2">
        <f t="shared" si="12"/>
        <v>89</v>
      </c>
      <c r="AA48" s="7">
        <f t="shared" si="13"/>
        <v>60</v>
      </c>
      <c r="AB48" s="8">
        <f t="shared" si="14"/>
        <v>95.50561797752809</v>
      </c>
      <c r="AC48" s="9">
        <f t="shared" si="15"/>
        <v>95.50561797752809</v>
      </c>
      <c r="AD48" s="9">
        <f t="shared" si="16"/>
        <v>87.628865979381445</v>
      </c>
      <c r="AE48" s="21">
        <v>39430</v>
      </c>
      <c r="AF48" s="21">
        <v>39430</v>
      </c>
      <c r="AG48" s="7">
        <v>2007</v>
      </c>
      <c r="AH48" s="10">
        <v>50.487671232876714</v>
      </c>
      <c r="AI48" s="21">
        <v>41986</v>
      </c>
      <c r="AJ48" s="5">
        <v>42033</v>
      </c>
      <c r="AK48" s="11">
        <v>2015</v>
      </c>
      <c r="AL48" s="10">
        <v>57.61917808219178</v>
      </c>
      <c r="AM48" s="12">
        <f t="shared" si="17"/>
        <v>7.1315068493150688</v>
      </c>
      <c r="AN48" s="7">
        <v>7</v>
      </c>
      <c r="AO48" s="48">
        <f t="shared" si="18"/>
        <v>0.13150684931506884</v>
      </c>
      <c r="AP48" s="25" t="s">
        <v>68</v>
      </c>
    </row>
    <row r="49" spans="1:42" x14ac:dyDescent="0.35">
      <c r="A49" s="24" t="s">
        <v>40</v>
      </c>
      <c r="B49" s="16" t="s">
        <v>117</v>
      </c>
      <c r="C49" s="20"/>
      <c r="D49" s="2" t="s">
        <v>61</v>
      </c>
      <c r="E49" s="2">
        <v>1962</v>
      </c>
      <c r="F49" s="2" t="s">
        <v>62</v>
      </c>
      <c r="G49" s="2" t="s">
        <v>64</v>
      </c>
      <c r="H49" s="4" t="s">
        <v>45</v>
      </c>
      <c r="I49" s="2">
        <v>5</v>
      </c>
      <c r="J49" s="2">
        <v>29</v>
      </c>
      <c r="K49" s="2">
        <v>1895</v>
      </c>
      <c r="L49" s="49">
        <v>39401</v>
      </c>
      <c r="M49" s="19" t="s">
        <v>66</v>
      </c>
      <c r="N49" s="2" t="s">
        <v>44</v>
      </c>
      <c r="O49" s="4">
        <v>1</v>
      </c>
      <c r="P49" s="6">
        <v>97</v>
      </c>
      <c r="Q49" s="4" t="s">
        <v>51</v>
      </c>
      <c r="R49" s="4" t="s">
        <v>56</v>
      </c>
      <c r="S49" s="4">
        <f t="shared" si="19"/>
        <v>63</v>
      </c>
      <c r="T49" s="4">
        <f t="shared" si="20"/>
        <v>34</v>
      </c>
      <c r="U49" s="2">
        <v>85</v>
      </c>
      <c r="V49" s="2">
        <v>4</v>
      </c>
      <c r="W49" s="2">
        <v>0</v>
      </c>
      <c r="X49" s="2">
        <v>0</v>
      </c>
      <c r="Y49" s="2">
        <f t="shared" si="11"/>
        <v>89</v>
      </c>
      <c r="Z49" s="2">
        <f t="shared" si="12"/>
        <v>89</v>
      </c>
      <c r="AA49" s="7">
        <f t="shared" si="13"/>
        <v>60</v>
      </c>
      <c r="AB49" s="8">
        <f t="shared" si="14"/>
        <v>95.50561797752809</v>
      </c>
      <c r="AC49" s="9">
        <f t="shared" si="15"/>
        <v>95.50561797752809</v>
      </c>
      <c r="AD49" s="9">
        <f t="shared" si="16"/>
        <v>87.628865979381445</v>
      </c>
      <c r="AE49" s="21">
        <v>39430</v>
      </c>
      <c r="AF49" s="21">
        <v>39430</v>
      </c>
      <c r="AG49" s="7">
        <v>2007</v>
      </c>
      <c r="AH49" s="10">
        <v>45.484931506849314</v>
      </c>
      <c r="AI49" s="21">
        <v>41986</v>
      </c>
      <c r="AJ49" s="5">
        <v>42033</v>
      </c>
      <c r="AK49" s="11">
        <v>2015</v>
      </c>
      <c r="AL49" s="10">
        <v>52.61643835616438</v>
      </c>
      <c r="AM49" s="12">
        <f t="shared" si="17"/>
        <v>7.1315068493150688</v>
      </c>
      <c r="AN49" s="7">
        <v>7</v>
      </c>
      <c r="AO49" s="48">
        <f t="shared" si="18"/>
        <v>0.13150684931506884</v>
      </c>
      <c r="AP49" s="25" t="s">
        <v>69</v>
      </c>
    </row>
    <row r="50" spans="1:42" x14ac:dyDescent="0.35">
      <c r="A50" s="24" t="s">
        <v>40</v>
      </c>
      <c r="B50" s="16" t="s">
        <v>118</v>
      </c>
      <c r="C50" s="20" t="s">
        <v>41</v>
      </c>
      <c r="D50" s="2" t="s">
        <v>48</v>
      </c>
      <c r="E50" s="2">
        <v>1948</v>
      </c>
      <c r="F50" s="2" t="s">
        <v>47</v>
      </c>
      <c r="G50" s="2" t="s">
        <v>47</v>
      </c>
      <c r="H50" s="4" t="s">
        <v>45</v>
      </c>
      <c r="I50" s="2">
        <v>5</v>
      </c>
      <c r="J50" s="2">
        <v>29</v>
      </c>
      <c r="K50" s="2">
        <v>1895</v>
      </c>
      <c r="L50" s="49">
        <v>39401</v>
      </c>
      <c r="M50" s="19" t="s">
        <v>66</v>
      </c>
      <c r="N50" s="2" t="s">
        <v>44</v>
      </c>
      <c r="O50" s="4">
        <v>1</v>
      </c>
      <c r="P50" s="6">
        <v>97</v>
      </c>
      <c r="Q50" s="4" t="s">
        <v>51</v>
      </c>
      <c r="R50" s="4" t="s">
        <v>56</v>
      </c>
      <c r="S50" s="4">
        <f t="shared" si="19"/>
        <v>63</v>
      </c>
      <c r="T50" s="4">
        <f t="shared" si="20"/>
        <v>34</v>
      </c>
      <c r="U50" s="2">
        <v>85</v>
      </c>
      <c r="V50" s="2">
        <v>4</v>
      </c>
      <c r="W50" s="2">
        <v>0</v>
      </c>
      <c r="X50" s="2">
        <v>0</v>
      </c>
      <c r="Y50" s="2">
        <f t="shared" si="11"/>
        <v>89</v>
      </c>
      <c r="Z50" s="2">
        <f t="shared" si="12"/>
        <v>89</v>
      </c>
      <c r="AA50" s="7">
        <f t="shared" si="13"/>
        <v>60</v>
      </c>
      <c r="AB50" s="8">
        <f t="shared" si="14"/>
        <v>95.50561797752809</v>
      </c>
      <c r="AC50" s="9">
        <f t="shared" si="15"/>
        <v>95.50561797752809</v>
      </c>
      <c r="AD50" s="9">
        <f t="shared" si="16"/>
        <v>87.628865979381445</v>
      </c>
      <c r="AE50" s="21">
        <v>39430</v>
      </c>
      <c r="AF50" s="21">
        <v>39430</v>
      </c>
      <c r="AG50" s="7">
        <v>2007</v>
      </c>
      <c r="AH50" s="10">
        <v>59.128767123287673</v>
      </c>
      <c r="AI50" s="21">
        <v>41986</v>
      </c>
      <c r="AJ50" s="5">
        <v>42033</v>
      </c>
      <c r="AK50" s="11">
        <v>2015</v>
      </c>
      <c r="AL50" s="10">
        <v>66.260273972602747</v>
      </c>
      <c r="AM50" s="12">
        <f t="shared" si="17"/>
        <v>7.1315068493150688</v>
      </c>
      <c r="AN50" s="7">
        <v>7</v>
      </c>
      <c r="AO50" s="48">
        <f t="shared" si="18"/>
        <v>0.13150684931506884</v>
      </c>
      <c r="AP50" s="25" t="s">
        <v>68</v>
      </c>
    </row>
    <row r="51" spans="1:42" x14ac:dyDescent="0.35">
      <c r="A51" s="24" t="s">
        <v>40</v>
      </c>
      <c r="B51" s="16" t="s">
        <v>119</v>
      </c>
      <c r="C51" s="20"/>
      <c r="D51" s="4" t="s">
        <v>48</v>
      </c>
      <c r="E51" s="4">
        <v>1959</v>
      </c>
      <c r="F51" s="4" t="s">
        <v>47</v>
      </c>
      <c r="G51" s="4" t="s">
        <v>47</v>
      </c>
      <c r="H51" s="4" t="s">
        <v>45</v>
      </c>
      <c r="I51" s="2">
        <v>6</v>
      </c>
      <c r="J51" s="4">
        <v>78</v>
      </c>
      <c r="K51" s="4">
        <v>6486</v>
      </c>
      <c r="L51" s="15">
        <v>41957</v>
      </c>
      <c r="M51" s="19" t="s">
        <v>66</v>
      </c>
      <c r="N51" s="4" t="s">
        <v>44</v>
      </c>
      <c r="O51" s="4">
        <v>1</v>
      </c>
      <c r="P51" s="4">
        <v>105</v>
      </c>
      <c r="Q51" s="4" t="s">
        <v>51</v>
      </c>
      <c r="R51" s="4" t="s">
        <v>57</v>
      </c>
      <c r="S51" s="4">
        <f t="shared" ref="S51:S66" si="21">41+26</f>
        <v>67</v>
      </c>
      <c r="T51" s="4">
        <f t="shared" ref="T51:T66" si="22">29+9</f>
        <v>38</v>
      </c>
      <c r="U51" s="4">
        <v>82</v>
      </c>
      <c r="V51" s="4">
        <v>10</v>
      </c>
      <c r="W51" s="4">
        <v>2</v>
      </c>
      <c r="X51" s="4">
        <v>0</v>
      </c>
      <c r="Y51" s="4">
        <f t="shared" si="11"/>
        <v>94</v>
      </c>
      <c r="Z51" s="4">
        <f t="shared" si="12"/>
        <v>94</v>
      </c>
      <c r="AA51" s="4">
        <f t="shared" si="13"/>
        <v>63</v>
      </c>
      <c r="AB51" s="9">
        <f t="shared" si="14"/>
        <v>87.2340425531915</v>
      </c>
      <c r="AC51" s="9">
        <f t="shared" si="15"/>
        <v>87.2340425531915</v>
      </c>
      <c r="AD51" s="9">
        <f t="shared" si="16"/>
        <v>78.095238095238102</v>
      </c>
      <c r="AE51" s="37">
        <v>42033</v>
      </c>
      <c r="AF51" s="37">
        <v>42033</v>
      </c>
      <c r="AG51" s="4">
        <v>2015</v>
      </c>
      <c r="AH51" s="10">
        <v>55.446575342465756</v>
      </c>
      <c r="AI51" s="21">
        <v>44589</v>
      </c>
      <c r="AJ51" s="21">
        <v>44589</v>
      </c>
      <c r="AK51" s="4">
        <v>2022</v>
      </c>
      <c r="AL51" s="10">
        <v>62.449315068493149</v>
      </c>
      <c r="AM51" s="12">
        <f t="shared" si="17"/>
        <v>7.0027397260273974</v>
      </c>
      <c r="AN51" s="7">
        <v>7</v>
      </c>
      <c r="AO51" s="9">
        <f t="shared" si="18"/>
        <v>2.73972602739736E-3</v>
      </c>
      <c r="AP51" s="25" t="s">
        <v>68</v>
      </c>
    </row>
    <row r="52" spans="1:42" x14ac:dyDescent="0.35">
      <c r="A52" s="24" t="s">
        <v>40</v>
      </c>
      <c r="B52" s="16" t="s">
        <v>120</v>
      </c>
      <c r="C52" s="20"/>
      <c r="D52" s="4" t="s">
        <v>48</v>
      </c>
      <c r="E52" s="4">
        <v>1960</v>
      </c>
      <c r="F52" s="4" t="s">
        <v>47</v>
      </c>
      <c r="G52" s="4" t="s">
        <v>47</v>
      </c>
      <c r="H52" s="4" t="s">
        <v>45</v>
      </c>
      <c r="I52" s="2">
        <v>6</v>
      </c>
      <c r="J52" s="4">
        <v>78</v>
      </c>
      <c r="K52" s="4">
        <v>6486</v>
      </c>
      <c r="L52" s="15">
        <v>41957</v>
      </c>
      <c r="M52" s="19" t="s">
        <v>66</v>
      </c>
      <c r="N52" s="4" t="s">
        <v>44</v>
      </c>
      <c r="O52" s="4">
        <v>1</v>
      </c>
      <c r="P52" s="4">
        <v>105</v>
      </c>
      <c r="Q52" s="4" t="s">
        <v>51</v>
      </c>
      <c r="R52" s="4" t="s">
        <v>57</v>
      </c>
      <c r="S52" s="4">
        <f t="shared" si="21"/>
        <v>67</v>
      </c>
      <c r="T52" s="4">
        <f t="shared" si="22"/>
        <v>38</v>
      </c>
      <c r="U52" s="4">
        <v>82</v>
      </c>
      <c r="V52" s="4">
        <v>10</v>
      </c>
      <c r="W52" s="4">
        <v>2</v>
      </c>
      <c r="X52" s="4">
        <v>0</v>
      </c>
      <c r="Y52" s="4">
        <f t="shared" si="11"/>
        <v>94</v>
      </c>
      <c r="Z52" s="4">
        <f t="shared" si="12"/>
        <v>94</v>
      </c>
      <c r="AA52" s="4">
        <f t="shared" si="13"/>
        <v>63</v>
      </c>
      <c r="AB52" s="9">
        <f t="shared" si="14"/>
        <v>87.2340425531915</v>
      </c>
      <c r="AC52" s="9">
        <f t="shared" si="15"/>
        <v>87.2340425531915</v>
      </c>
      <c r="AD52" s="9">
        <f t="shared" si="16"/>
        <v>78.095238095238102</v>
      </c>
      <c r="AE52" s="37">
        <v>42033</v>
      </c>
      <c r="AF52" s="37">
        <v>42033</v>
      </c>
      <c r="AG52" s="4">
        <v>2015</v>
      </c>
      <c r="AH52" s="10">
        <v>54.339726027397262</v>
      </c>
      <c r="AI52" s="21">
        <v>44589</v>
      </c>
      <c r="AJ52" s="21">
        <v>44589</v>
      </c>
      <c r="AK52" s="4">
        <v>2022</v>
      </c>
      <c r="AL52" s="10">
        <v>61.342465753424655</v>
      </c>
      <c r="AM52" s="12">
        <f t="shared" si="17"/>
        <v>7.0027397260273974</v>
      </c>
      <c r="AN52" s="7">
        <v>7</v>
      </c>
      <c r="AO52" s="9">
        <f t="shared" si="18"/>
        <v>2.73972602739736E-3</v>
      </c>
      <c r="AP52" s="25" t="s">
        <v>69</v>
      </c>
    </row>
    <row r="53" spans="1:42" x14ac:dyDescent="0.35">
      <c r="A53" s="24" t="s">
        <v>40</v>
      </c>
      <c r="B53" s="16" t="s">
        <v>121</v>
      </c>
      <c r="C53" s="20" t="s">
        <v>41</v>
      </c>
      <c r="D53" s="4" t="s">
        <v>48</v>
      </c>
      <c r="E53" s="2">
        <v>1951</v>
      </c>
      <c r="F53" s="4" t="s">
        <v>65</v>
      </c>
      <c r="G53" s="4" t="s">
        <v>65</v>
      </c>
      <c r="H53" s="4" t="s">
        <v>45</v>
      </c>
      <c r="I53" s="2">
        <v>6</v>
      </c>
      <c r="J53" s="4">
        <v>78</v>
      </c>
      <c r="K53" s="4">
        <v>6486</v>
      </c>
      <c r="L53" s="15">
        <v>41957</v>
      </c>
      <c r="M53" s="19" t="s">
        <v>66</v>
      </c>
      <c r="N53" s="4" t="s">
        <v>44</v>
      </c>
      <c r="O53" s="4">
        <v>1</v>
      </c>
      <c r="P53" s="4">
        <v>105</v>
      </c>
      <c r="Q53" s="4" t="s">
        <v>51</v>
      </c>
      <c r="R53" s="4" t="s">
        <v>57</v>
      </c>
      <c r="S53" s="4">
        <f t="shared" si="21"/>
        <v>67</v>
      </c>
      <c r="T53" s="4">
        <f t="shared" si="22"/>
        <v>38</v>
      </c>
      <c r="U53" s="4">
        <v>82</v>
      </c>
      <c r="V53" s="4">
        <v>10</v>
      </c>
      <c r="W53" s="4">
        <v>2</v>
      </c>
      <c r="X53" s="4">
        <v>0</v>
      </c>
      <c r="Y53" s="4">
        <f t="shared" si="11"/>
        <v>94</v>
      </c>
      <c r="Z53" s="4">
        <f t="shared" si="12"/>
        <v>94</v>
      </c>
      <c r="AA53" s="4">
        <f t="shared" si="13"/>
        <v>63</v>
      </c>
      <c r="AB53" s="9">
        <f t="shared" si="14"/>
        <v>87.2340425531915</v>
      </c>
      <c r="AC53" s="9">
        <f t="shared" si="15"/>
        <v>87.2340425531915</v>
      </c>
      <c r="AD53" s="9">
        <f t="shared" si="16"/>
        <v>78.095238095238102</v>
      </c>
      <c r="AE53" s="37">
        <v>42033</v>
      </c>
      <c r="AF53" s="37">
        <v>42033</v>
      </c>
      <c r="AG53" s="4">
        <v>2015</v>
      </c>
      <c r="AH53" s="10">
        <v>63.695890410958903</v>
      </c>
      <c r="AI53" s="21">
        <v>44589</v>
      </c>
      <c r="AJ53" s="21">
        <v>44589</v>
      </c>
      <c r="AK53" s="4">
        <v>2022</v>
      </c>
      <c r="AL53" s="10">
        <v>70.698630136986296</v>
      </c>
      <c r="AM53" s="12">
        <f t="shared" si="17"/>
        <v>7.0027397260273974</v>
      </c>
      <c r="AN53" s="7">
        <v>7</v>
      </c>
      <c r="AO53" s="9">
        <f t="shared" si="18"/>
        <v>2.73972602739736E-3</v>
      </c>
      <c r="AP53" s="25" t="s">
        <v>68</v>
      </c>
    </row>
    <row r="54" spans="1:42" x14ac:dyDescent="0.35">
      <c r="A54" s="24" t="s">
        <v>40</v>
      </c>
      <c r="B54" s="16" t="s">
        <v>122</v>
      </c>
      <c r="C54" s="20"/>
      <c r="D54" s="4" t="s">
        <v>48</v>
      </c>
      <c r="E54" s="2">
        <v>1963</v>
      </c>
      <c r="F54" s="2" t="s">
        <v>47</v>
      </c>
      <c r="G54" s="2" t="s">
        <v>47</v>
      </c>
      <c r="H54" s="4" t="s">
        <v>45</v>
      </c>
      <c r="I54" s="2">
        <v>6</v>
      </c>
      <c r="J54" s="4">
        <v>78</v>
      </c>
      <c r="K54" s="4">
        <v>6486</v>
      </c>
      <c r="L54" s="15">
        <v>41957</v>
      </c>
      <c r="M54" s="19" t="s">
        <v>66</v>
      </c>
      <c r="N54" s="4" t="s">
        <v>44</v>
      </c>
      <c r="O54" s="4">
        <v>1</v>
      </c>
      <c r="P54" s="4">
        <v>105</v>
      </c>
      <c r="Q54" s="4" t="s">
        <v>51</v>
      </c>
      <c r="R54" s="4" t="s">
        <v>57</v>
      </c>
      <c r="S54" s="4">
        <f t="shared" si="21"/>
        <v>67</v>
      </c>
      <c r="T54" s="4">
        <f t="shared" si="22"/>
        <v>38</v>
      </c>
      <c r="U54" s="4">
        <v>82</v>
      </c>
      <c r="V54" s="4">
        <v>10</v>
      </c>
      <c r="W54" s="4">
        <v>2</v>
      </c>
      <c r="X54" s="4">
        <v>0</v>
      </c>
      <c r="Y54" s="4">
        <f t="shared" si="11"/>
        <v>94</v>
      </c>
      <c r="Z54" s="4">
        <f t="shared" si="12"/>
        <v>94</v>
      </c>
      <c r="AA54" s="4">
        <f t="shared" si="13"/>
        <v>63</v>
      </c>
      <c r="AB54" s="9">
        <f t="shared" si="14"/>
        <v>87.2340425531915</v>
      </c>
      <c r="AC54" s="9">
        <f t="shared" si="15"/>
        <v>87.2340425531915</v>
      </c>
      <c r="AD54" s="9">
        <f t="shared" si="16"/>
        <v>78.095238095238102</v>
      </c>
      <c r="AE54" s="37">
        <v>42033</v>
      </c>
      <c r="AF54" s="37">
        <v>42033</v>
      </c>
      <c r="AG54" s="4">
        <v>2015</v>
      </c>
      <c r="AH54" s="10">
        <v>52.024657534246572</v>
      </c>
      <c r="AI54" s="21">
        <v>44589</v>
      </c>
      <c r="AJ54" s="21">
        <v>44589</v>
      </c>
      <c r="AK54" s="4">
        <v>2022</v>
      </c>
      <c r="AL54" s="10">
        <v>59.027397260273972</v>
      </c>
      <c r="AM54" s="12">
        <f t="shared" si="17"/>
        <v>7.0027397260273974</v>
      </c>
      <c r="AN54" s="7">
        <v>7</v>
      </c>
      <c r="AO54" s="9">
        <f t="shared" si="18"/>
        <v>2.73972602739736E-3</v>
      </c>
      <c r="AP54" s="25" t="s">
        <v>69</v>
      </c>
    </row>
    <row r="55" spans="1:42" x14ac:dyDescent="0.35">
      <c r="A55" s="24" t="s">
        <v>40</v>
      </c>
      <c r="B55" s="16" t="s">
        <v>123</v>
      </c>
      <c r="C55" s="20"/>
      <c r="D55" s="4" t="s">
        <v>61</v>
      </c>
      <c r="E55" s="2">
        <v>1943</v>
      </c>
      <c r="F55" s="4" t="s">
        <v>65</v>
      </c>
      <c r="G55" s="4" t="s">
        <v>65</v>
      </c>
      <c r="H55" s="4" t="s">
        <v>45</v>
      </c>
      <c r="I55" s="2">
        <v>6</v>
      </c>
      <c r="J55" s="4">
        <v>78</v>
      </c>
      <c r="K55" s="4">
        <v>6486</v>
      </c>
      <c r="L55" s="15">
        <v>41957</v>
      </c>
      <c r="M55" s="19" t="s">
        <v>66</v>
      </c>
      <c r="N55" s="4" t="s">
        <v>44</v>
      </c>
      <c r="O55" s="4">
        <v>1</v>
      </c>
      <c r="P55" s="4">
        <v>105</v>
      </c>
      <c r="Q55" s="4" t="s">
        <v>51</v>
      </c>
      <c r="R55" s="4" t="s">
        <v>57</v>
      </c>
      <c r="S55" s="4">
        <f t="shared" si="21"/>
        <v>67</v>
      </c>
      <c r="T55" s="4">
        <f t="shared" si="22"/>
        <v>38</v>
      </c>
      <c r="U55" s="4">
        <v>82</v>
      </c>
      <c r="V55" s="4">
        <v>10</v>
      </c>
      <c r="W55" s="4">
        <v>2</v>
      </c>
      <c r="X55" s="4">
        <v>0</v>
      </c>
      <c r="Y55" s="4">
        <f t="shared" si="11"/>
        <v>94</v>
      </c>
      <c r="Z55" s="4">
        <f t="shared" si="12"/>
        <v>94</v>
      </c>
      <c r="AA55" s="4">
        <f t="shared" si="13"/>
        <v>63</v>
      </c>
      <c r="AB55" s="9">
        <f t="shared" si="14"/>
        <v>87.2340425531915</v>
      </c>
      <c r="AC55" s="9">
        <f t="shared" si="15"/>
        <v>87.2340425531915</v>
      </c>
      <c r="AD55" s="9">
        <f t="shared" si="16"/>
        <v>78.095238095238102</v>
      </c>
      <c r="AE55" s="37">
        <v>42033</v>
      </c>
      <c r="AF55" s="37">
        <v>42033</v>
      </c>
      <c r="AG55" s="4">
        <v>2015</v>
      </c>
      <c r="AH55" s="10">
        <v>71.9972602739726</v>
      </c>
      <c r="AI55" s="21">
        <v>44589</v>
      </c>
      <c r="AJ55" s="21">
        <v>44589</v>
      </c>
      <c r="AK55" s="4">
        <v>2022</v>
      </c>
      <c r="AL55" s="10">
        <v>79</v>
      </c>
      <c r="AM55" s="12">
        <f t="shared" si="17"/>
        <v>7.0027397260273974</v>
      </c>
      <c r="AN55" s="7">
        <v>7</v>
      </c>
      <c r="AO55" s="9">
        <f t="shared" si="18"/>
        <v>2.73972602739736E-3</v>
      </c>
      <c r="AP55" s="25" t="s">
        <v>69</v>
      </c>
    </row>
    <row r="56" spans="1:42" x14ac:dyDescent="0.35">
      <c r="A56" s="24" t="s">
        <v>40</v>
      </c>
      <c r="B56" s="16" t="s">
        <v>124</v>
      </c>
      <c r="C56" s="20"/>
      <c r="D56" s="4" t="s">
        <v>48</v>
      </c>
      <c r="E56" s="2">
        <v>1952</v>
      </c>
      <c r="F56" s="4" t="s">
        <v>47</v>
      </c>
      <c r="G56" s="4" t="s">
        <v>47</v>
      </c>
      <c r="H56" s="4" t="s">
        <v>45</v>
      </c>
      <c r="I56" s="2">
        <v>6</v>
      </c>
      <c r="J56" s="4">
        <v>78</v>
      </c>
      <c r="K56" s="4">
        <v>6486</v>
      </c>
      <c r="L56" s="15">
        <v>41957</v>
      </c>
      <c r="M56" s="19" t="s">
        <v>66</v>
      </c>
      <c r="N56" s="4" t="s">
        <v>44</v>
      </c>
      <c r="O56" s="4">
        <v>1</v>
      </c>
      <c r="P56" s="4">
        <v>105</v>
      </c>
      <c r="Q56" s="4" t="s">
        <v>51</v>
      </c>
      <c r="R56" s="4" t="s">
        <v>57</v>
      </c>
      <c r="S56" s="4">
        <f t="shared" si="21"/>
        <v>67</v>
      </c>
      <c r="T56" s="4">
        <f t="shared" si="22"/>
        <v>38</v>
      </c>
      <c r="U56" s="4">
        <v>82</v>
      </c>
      <c r="V56" s="4">
        <v>10</v>
      </c>
      <c r="W56" s="4">
        <v>2</v>
      </c>
      <c r="X56" s="4">
        <v>0</v>
      </c>
      <c r="Y56" s="4">
        <f t="shared" si="11"/>
        <v>94</v>
      </c>
      <c r="Z56" s="4">
        <f t="shared" si="12"/>
        <v>94</v>
      </c>
      <c r="AA56" s="4">
        <f t="shared" si="13"/>
        <v>63</v>
      </c>
      <c r="AB56" s="9">
        <f t="shared" si="14"/>
        <v>87.2340425531915</v>
      </c>
      <c r="AC56" s="9">
        <f t="shared" si="15"/>
        <v>87.2340425531915</v>
      </c>
      <c r="AD56" s="9">
        <f t="shared" si="16"/>
        <v>78.095238095238102</v>
      </c>
      <c r="AE56" s="37">
        <v>42033</v>
      </c>
      <c r="AF56" s="37">
        <v>42033</v>
      </c>
      <c r="AG56" s="4">
        <v>2015</v>
      </c>
      <c r="AH56" s="10">
        <v>62.964383561643835</v>
      </c>
      <c r="AI56" s="21">
        <v>44589</v>
      </c>
      <c r="AJ56" s="21">
        <v>44589</v>
      </c>
      <c r="AK56" s="4">
        <v>2022</v>
      </c>
      <c r="AL56" s="10">
        <v>69.967123287671228</v>
      </c>
      <c r="AM56" s="12">
        <f t="shared" si="17"/>
        <v>7.0027397260273974</v>
      </c>
      <c r="AN56" s="7">
        <v>7</v>
      </c>
      <c r="AO56" s="9">
        <f t="shared" si="18"/>
        <v>2.73972602739736E-3</v>
      </c>
      <c r="AP56" s="25" t="s">
        <v>68</v>
      </c>
    </row>
    <row r="57" spans="1:42" x14ac:dyDescent="0.35">
      <c r="A57" s="45" t="s">
        <v>40</v>
      </c>
      <c r="B57" s="16" t="s">
        <v>125</v>
      </c>
      <c r="C57" s="20"/>
      <c r="D57" s="4" t="s">
        <v>48</v>
      </c>
      <c r="E57" s="2">
        <v>1952</v>
      </c>
      <c r="F57" s="4" t="s">
        <v>60</v>
      </c>
      <c r="G57" s="4" t="s">
        <v>47</v>
      </c>
      <c r="H57" s="4" t="s">
        <v>45</v>
      </c>
      <c r="I57" s="2">
        <v>6</v>
      </c>
      <c r="J57" s="4">
        <v>78</v>
      </c>
      <c r="K57" s="4">
        <v>6486</v>
      </c>
      <c r="L57" s="15">
        <v>41957</v>
      </c>
      <c r="M57" s="19" t="s">
        <v>66</v>
      </c>
      <c r="N57" s="4" t="s">
        <v>44</v>
      </c>
      <c r="O57" s="46">
        <v>1</v>
      </c>
      <c r="P57" s="4">
        <v>105</v>
      </c>
      <c r="Q57" s="4" t="s">
        <v>51</v>
      </c>
      <c r="R57" s="4" t="s">
        <v>57</v>
      </c>
      <c r="S57" s="4">
        <f t="shared" si="21"/>
        <v>67</v>
      </c>
      <c r="T57" s="4">
        <f t="shared" si="22"/>
        <v>38</v>
      </c>
      <c r="U57" s="4">
        <v>76</v>
      </c>
      <c r="V57" s="4">
        <v>9</v>
      </c>
      <c r="W57" s="4">
        <v>3</v>
      </c>
      <c r="X57" s="4">
        <v>0</v>
      </c>
      <c r="Y57" s="4">
        <f t="shared" si="11"/>
        <v>88</v>
      </c>
      <c r="Z57" s="4">
        <f t="shared" si="12"/>
        <v>88</v>
      </c>
      <c r="AA57" s="4">
        <f t="shared" si="13"/>
        <v>59</v>
      </c>
      <c r="AB57" s="9">
        <f t="shared" si="14"/>
        <v>86.36363636363636</v>
      </c>
      <c r="AC57" s="9">
        <f t="shared" si="15"/>
        <v>86.36363636363636</v>
      </c>
      <c r="AD57" s="9">
        <f t="shared" si="16"/>
        <v>72.38095238095238</v>
      </c>
      <c r="AE57" s="37">
        <v>42033</v>
      </c>
      <c r="AF57" s="37">
        <v>42033</v>
      </c>
      <c r="AG57" s="4">
        <v>2015</v>
      </c>
      <c r="AH57" s="10">
        <v>62.964383561643835</v>
      </c>
      <c r="AI57" s="21">
        <v>44589</v>
      </c>
      <c r="AJ57" s="21">
        <v>44589</v>
      </c>
      <c r="AK57" s="4">
        <v>2022</v>
      </c>
      <c r="AL57" s="10">
        <v>69.967123287671228</v>
      </c>
      <c r="AM57" s="12">
        <f t="shared" si="17"/>
        <v>7.0027397260273974</v>
      </c>
      <c r="AN57" s="7">
        <v>7</v>
      </c>
      <c r="AO57" s="9">
        <f t="shared" si="18"/>
        <v>2.73972602739736E-3</v>
      </c>
      <c r="AP57" s="25" t="s">
        <v>68</v>
      </c>
    </row>
    <row r="58" spans="1:42" x14ac:dyDescent="0.35">
      <c r="A58" s="24" t="s">
        <v>40</v>
      </c>
      <c r="B58" s="16" t="s">
        <v>126</v>
      </c>
      <c r="C58" s="20"/>
      <c r="D58" s="4" t="s">
        <v>61</v>
      </c>
      <c r="E58" s="2" t="s">
        <v>44</v>
      </c>
      <c r="F58" s="4" t="s">
        <v>65</v>
      </c>
      <c r="G58" s="4" t="s">
        <v>65</v>
      </c>
      <c r="H58" s="4" t="s">
        <v>45</v>
      </c>
      <c r="I58" s="2">
        <v>6</v>
      </c>
      <c r="J58" s="4">
        <v>78</v>
      </c>
      <c r="K58" s="4">
        <v>6486</v>
      </c>
      <c r="L58" s="15">
        <v>41957</v>
      </c>
      <c r="M58" s="19" t="s">
        <v>66</v>
      </c>
      <c r="N58" s="4" t="s">
        <v>44</v>
      </c>
      <c r="O58" s="4">
        <v>1</v>
      </c>
      <c r="P58" s="4">
        <v>105</v>
      </c>
      <c r="Q58" s="4" t="s">
        <v>51</v>
      </c>
      <c r="R58" s="4" t="s">
        <v>57</v>
      </c>
      <c r="S58" s="4">
        <f t="shared" si="21"/>
        <v>67</v>
      </c>
      <c r="T58" s="4">
        <f t="shared" si="22"/>
        <v>38</v>
      </c>
      <c r="U58" s="4">
        <v>82</v>
      </c>
      <c r="V58" s="4">
        <v>10</v>
      </c>
      <c r="W58" s="4">
        <v>2</v>
      </c>
      <c r="X58" s="4">
        <v>0</v>
      </c>
      <c r="Y58" s="4">
        <f t="shared" si="11"/>
        <v>94</v>
      </c>
      <c r="Z58" s="4">
        <f t="shared" si="12"/>
        <v>94</v>
      </c>
      <c r="AA58" s="4">
        <f t="shared" si="13"/>
        <v>63</v>
      </c>
      <c r="AB58" s="9">
        <f t="shared" si="14"/>
        <v>87.2340425531915</v>
      </c>
      <c r="AC58" s="9">
        <f t="shared" si="15"/>
        <v>87.2340425531915</v>
      </c>
      <c r="AD58" s="9">
        <f t="shared" si="16"/>
        <v>78.095238095238102</v>
      </c>
      <c r="AE58" s="37">
        <v>42033</v>
      </c>
      <c r="AF58" s="37">
        <v>42033</v>
      </c>
      <c r="AG58" s="4">
        <v>2015</v>
      </c>
      <c r="AH58" s="10" t="e">
        <v>#VALUE!</v>
      </c>
      <c r="AI58" s="21">
        <v>44589</v>
      </c>
      <c r="AJ58" s="21">
        <v>44589</v>
      </c>
      <c r="AK58" s="4">
        <v>2022</v>
      </c>
      <c r="AL58" s="10" t="e">
        <v>#VALUE!</v>
      </c>
      <c r="AM58" s="12">
        <f t="shared" si="17"/>
        <v>7.0027397260273974</v>
      </c>
      <c r="AN58" s="7">
        <v>7</v>
      </c>
      <c r="AO58" s="9">
        <f t="shared" si="18"/>
        <v>2.73972602739736E-3</v>
      </c>
      <c r="AP58" s="25" t="s">
        <v>68</v>
      </c>
    </row>
    <row r="59" spans="1:42" x14ac:dyDescent="0.35">
      <c r="A59" s="40" t="s">
        <v>40</v>
      </c>
      <c r="B59" s="16" t="s">
        <v>127</v>
      </c>
      <c r="C59" s="42" t="s">
        <v>42</v>
      </c>
      <c r="D59" s="33" t="s">
        <v>48</v>
      </c>
      <c r="E59" s="34">
        <v>1967</v>
      </c>
      <c r="F59" s="33" t="s">
        <v>62</v>
      </c>
      <c r="G59" s="33" t="s">
        <v>63</v>
      </c>
      <c r="H59" s="33" t="s">
        <v>45</v>
      </c>
      <c r="I59" s="34">
        <v>6</v>
      </c>
      <c r="J59" s="33">
        <v>78</v>
      </c>
      <c r="K59" s="4">
        <v>6486</v>
      </c>
      <c r="L59" s="50">
        <v>41957</v>
      </c>
      <c r="M59" s="19" t="s">
        <v>66</v>
      </c>
      <c r="N59" s="33" t="s">
        <v>44</v>
      </c>
      <c r="O59" s="33">
        <v>1</v>
      </c>
      <c r="P59" s="33">
        <v>105</v>
      </c>
      <c r="Q59" s="33" t="s">
        <v>51</v>
      </c>
      <c r="R59" s="33" t="s">
        <v>57</v>
      </c>
      <c r="S59" s="33">
        <f t="shared" si="21"/>
        <v>67</v>
      </c>
      <c r="T59" s="33">
        <f t="shared" si="22"/>
        <v>38</v>
      </c>
      <c r="U59" s="4">
        <v>82</v>
      </c>
      <c r="V59" s="4">
        <v>10</v>
      </c>
      <c r="W59" s="4">
        <v>2</v>
      </c>
      <c r="X59" s="33">
        <v>0</v>
      </c>
      <c r="Y59" s="33">
        <f t="shared" si="11"/>
        <v>94</v>
      </c>
      <c r="Z59" s="33">
        <f t="shared" si="12"/>
        <v>94</v>
      </c>
      <c r="AA59" s="33">
        <f t="shared" si="13"/>
        <v>63</v>
      </c>
      <c r="AB59" s="43">
        <f t="shared" si="14"/>
        <v>87.2340425531915</v>
      </c>
      <c r="AC59" s="43">
        <f t="shared" si="15"/>
        <v>87.2340425531915</v>
      </c>
      <c r="AD59" s="43">
        <f t="shared" si="16"/>
        <v>78.095238095238102</v>
      </c>
      <c r="AE59" s="37">
        <v>42033</v>
      </c>
      <c r="AF59" s="37">
        <v>42033</v>
      </c>
      <c r="AG59" s="4">
        <v>2015</v>
      </c>
      <c r="AH59" s="38">
        <v>47.613698630136987</v>
      </c>
      <c r="AI59" s="21">
        <v>44589</v>
      </c>
      <c r="AJ59" s="21">
        <v>44589</v>
      </c>
      <c r="AK59" s="4">
        <v>2022</v>
      </c>
      <c r="AL59" s="38">
        <v>54.61643835616438</v>
      </c>
      <c r="AM59" s="39">
        <f t="shared" si="17"/>
        <v>7.0027397260273974</v>
      </c>
      <c r="AN59" s="7">
        <v>7</v>
      </c>
      <c r="AO59" s="43">
        <f t="shared" si="18"/>
        <v>2.73972602739736E-3</v>
      </c>
      <c r="AP59" s="44" t="s">
        <v>68</v>
      </c>
    </row>
    <row r="60" spans="1:42" x14ac:dyDescent="0.35">
      <c r="A60" s="40" t="s">
        <v>40</v>
      </c>
      <c r="B60" s="16" t="s">
        <v>128</v>
      </c>
      <c r="C60" s="20"/>
      <c r="D60" s="4" t="s">
        <v>61</v>
      </c>
      <c r="E60" s="4">
        <v>1957</v>
      </c>
      <c r="F60" s="4" t="s">
        <v>47</v>
      </c>
      <c r="G60" s="4" t="s">
        <v>47</v>
      </c>
      <c r="H60" s="4" t="s">
        <v>45</v>
      </c>
      <c r="I60" s="2">
        <v>6</v>
      </c>
      <c r="J60" s="4">
        <v>78</v>
      </c>
      <c r="K60" s="4">
        <v>6486</v>
      </c>
      <c r="L60" s="15">
        <v>41957</v>
      </c>
      <c r="M60" s="19" t="s">
        <v>66</v>
      </c>
      <c r="N60" s="4" t="s">
        <v>44</v>
      </c>
      <c r="O60" s="4">
        <v>1</v>
      </c>
      <c r="P60" s="4">
        <v>105</v>
      </c>
      <c r="Q60" s="4" t="s">
        <v>51</v>
      </c>
      <c r="R60" s="4" t="s">
        <v>57</v>
      </c>
      <c r="S60" s="4">
        <f t="shared" si="21"/>
        <v>67</v>
      </c>
      <c r="T60" s="4">
        <f t="shared" si="22"/>
        <v>38</v>
      </c>
      <c r="U60" s="4">
        <v>82</v>
      </c>
      <c r="V60" s="4">
        <v>10</v>
      </c>
      <c r="W60" s="4">
        <v>2</v>
      </c>
      <c r="X60" s="4">
        <v>0</v>
      </c>
      <c r="Y60" s="4">
        <f t="shared" si="11"/>
        <v>94</v>
      </c>
      <c r="Z60" s="4">
        <f t="shared" si="12"/>
        <v>94</v>
      </c>
      <c r="AA60" s="4">
        <f t="shared" si="13"/>
        <v>63</v>
      </c>
      <c r="AB60" s="9">
        <f t="shared" si="14"/>
        <v>87.2340425531915</v>
      </c>
      <c r="AC60" s="9">
        <f t="shared" si="15"/>
        <v>87.2340425531915</v>
      </c>
      <c r="AD60" s="9">
        <f t="shared" si="16"/>
        <v>78.095238095238102</v>
      </c>
      <c r="AE60" s="37">
        <v>42033</v>
      </c>
      <c r="AF60" s="37">
        <v>42033</v>
      </c>
      <c r="AG60" s="4">
        <v>2015</v>
      </c>
      <c r="AH60" s="10">
        <v>57.62191780821918</v>
      </c>
      <c r="AI60" s="21">
        <v>44589</v>
      </c>
      <c r="AJ60" s="21">
        <v>44589</v>
      </c>
      <c r="AK60" s="4">
        <v>2022</v>
      </c>
      <c r="AL60" s="10">
        <v>64.62465753424658</v>
      </c>
      <c r="AM60" s="12">
        <f t="shared" si="17"/>
        <v>7.0027397260273974</v>
      </c>
      <c r="AN60" s="7">
        <v>7</v>
      </c>
      <c r="AO60" s="9">
        <f t="shared" si="18"/>
        <v>2.73972602739736E-3</v>
      </c>
      <c r="AP60" s="25" t="s">
        <v>69</v>
      </c>
    </row>
    <row r="61" spans="1:42" x14ac:dyDescent="0.35">
      <c r="A61" s="40" t="s">
        <v>40</v>
      </c>
      <c r="B61" s="16" t="s">
        <v>129</v>
      </c>
      <c r="C61" s="42"/>
      <c r="D61" s="33" t="s">
        <v>48</v>
      </c>
      <c r="E61" s="34" t="s">
        <v>44</v>
      </c>
      <c r="F61" s="33" t="s">
        <v>65</v>
      </c>
      <c r="G61" s="33" t="s">
        <v>65</v>
      </c>
      <c r="H61" s="33" t="s">
        <v>45</v>
      </c>
      <c r="I61" s="34">
        <v>6</v>
      </c>
      <c r="J61" s="33">
        <v>78</v>
      </c>
      <c r="K61" s="4">
        <v>6486</v>
      </c>
      <c r="L61" s="50">
        <v>41957</v>
      </c>
      <c r="M61" s="19" t="s">
        <v>66</v>
      </c>
      <c r="N61" s="33" t="s">
        <v>44</v>
      </c>
      <c r="O61" s="33">
        <v>1</v>
      </c>
      <c r="P61" s="33">
        <v>105</v>
      </c>
      <c r="Q61" s="33" t="s">
        <v>51</v>
      </c>
      <c r="R61" s="33" t="s">
        <v>57</v>
      </c>
      <c r="S61" s="33">
        <f t="shared" si="21"/>
        <v>67</v>
      </c>
      <c r="T61" s="33">
        <f t="shared" si="22"/>
        <v>38</v>
      </c>
      <c r="U61" s="4">
        <v>82</v>
      </c>
      <c r="V61" s="4">
        <v>10</v>
      </c>
      <c r="W61" s="4">
        <v>2</v>
      </c>
      <c r="X61" s="33">
        <v>0</v>
      </c>
      <c r="Y61" s="33">
        <f t="shared" si="11"/>
        <v>94</v>
      </c>
      <c r="Z61" s="33">
        <f t="shared" si="12"/>
        <v>94</v>
      </c>
      <c r="AA61" s="33">
        <f t="shared" si="13"/>
        <v>63</v>
      </c>
      <c r="AB61" s="43">
        <f t="shared" si="14"/>
        <v>87.2340425531915</v>
      </c>
      <c r="AC61" s="43">
        <f t="shared" si="15"/>
        <v>87.2340425531915</v>
      </c>
      <c r="AD61" s="43">
        <f t="shared" si="16"/>
        <v>78.095238095238102</v>
      </c>
      <c r="AE61" s="37">
        <v>42033</v>
      </c>
      <c r="AF61" s="37">
        <v>42033</v>
      </c>
      <c r="AG61" s="4">
        <v>2015</v>
      </c>
      <c r="AH61" s="38" t="e">
        <v>#VALUE!</v>
      </c>
      <c r="AI61" s="21">
        <v>44589</v>
      </c>
      <c r="AJ61" s="21">
        <v>44589</v>
      </c>
      <c r="AK61" s="4">
        <v>2022</v>
      </c>
      <c r="AL61" s="38" t="e">
        <v>#VALUE!</v>
      </c>
      <c r="AM61" s="39">
        <f t="shared" si="17"/>
        <v>7.0027397260273974</v>
      </c>
      <c r="AN61" s="7">
        <v>7</v>
      </c>
      <c r="AO61" s="43">
        <f t="shared" si="18"/>
        <v>2.73972602739736E-3</v>
      </c>
      <c r="AP61" s="44" t="s">
        <v>69</v>
      </c>
    </row>
    <row r="62" spans="1:42" x14ac:dyDescent="0.35">
      <c r="A62" s="40" t="s">
        <v>40</v>
      </c>
      <c r="B62" s="16" t="s">
        <v>130</v>
      </c>
      <c r="C62" s="20"/>
      <c r="D62" s="4" t="s">
        <v>48</v>
      </c>
      <c r="E62" s="4">
        <v>1951</v>
      </c>
      <c r="F62" s="4" t="s">
        <v>47</v>
      </c>
      <c r="G62" s="4" t="s">
        <v>47</v>
      </c>
      <c r="H62" s="4" t="s">
        <v>45</v>
      </c>
      <c r="I62" s="2">
        <v>6</v>
      </c>
      <c r="J62" s="4">
        <v>78</v>
      </c>
      <c r="K62" s="4">
        <v>6486</v>
      </c>
      <c r="L62" s="15">
        <v>41957</v>
      </c>
      <c r="M62" s="19" t="s">
        <v>66</v>
      </c>
      <c r="N62" s="4" t="s">
        <v>44</v>
      </c>
      <c r="O62" s="4">
        <v>1</v>
      </c>
      <c r="P62" s="4">
        <v>105</v>
      </c>
      <c r="Q62" s="4" t="s">
        <v>51</v>
      </c>
      <c r="R62" s="4" t="s">
        <v>57</v>
      </c>
      <c r="S62" s="4">
        <f t="shared" si="21"/>
        <v>67</v>
      </c>
      <c r="T62" s="4">
        <f t="shared" si="22"/>
        <v>38</v>
      </c>
      <c r="U62" s="4">
        <v>82</v>
      </c>
      <c r="V62" s="4">
        <v>10</v>
      </c>
      <c r="W62" s="4">
        <v>2</v>
      </c>
      <c r="X62" s="4">
        <v>0</v>
      </c>
      <c r="Y62" s="4">
        <f t="shared" si="11"/>
        <v>94</v>
      </c>
      <c r="Z62" s="4">
        <f t="shared" si="12"/>
        <v>94</v>
      </c>
      <c r="AA62" s="4">
        <f t="shared" si="13"/>
        <v>63</v>
      </c>
      <c r="AB62" s="9">
        <f t="shared" si="14"/>
        <v>87.2340425531915</v>
      </c>
      <c r="AC62" s="9">
        <f t="shared" si="15"/>
        <v>87.2340425531915</v>
      </c>
      <c r="AD62" s="9">
        <f t="shared" si="16"/>
        <v>78.095238095238102</v>
      </c>
      <c r="AE62" s="37">
        <v>42033</v>
      </c>
      <c r="AF62" s="37">
        <v>42033</v>
      </c>
      <c r="AG62" s="4">
        <v>2015</v>
      </c>
      <c r="AH62" s="10">
        <v>64.019178082191786</v>
      </c>
      <c r="AI62" s="21">
        <v>44589</v>
      </c>
      <c r="AJ62" s="21">
        <v>42955</v>
      </c>
      <c r="AK62" s="4">
        <v>2017</v>
      </c>
      <c r="AL62" s="10">
        <v>66.545205479452051</v>
      </c>
      <c r="AM62" s="12">
        <f t="shared" si="17"/>
        <v>2.526027397260274</v>
      </c>
      <c r="AN62" s="7">
        <v>7</v>
      </c>
      <c r="AO62" s="9">
        <f t="shared" si="18"/>
        <v>-4.4739726027397264</v>
      </c>
      <c r="AP62" s="25" t="s">
        <v>68</v>
      </c>
    </row>
    <row r="63" spans="1:42" x14ac:dyDescent="0.35">
      <c r="A63" s="32" t="s">
        <v>40</v>
      </c>
      <c r="B63" s="16" t="s">
        <v>131</v>
      </c>
      <c r="C63" s="42"/>
      <c r="D63" s="33" t="s">
        <v>48</v>
      </c>
      <c r="E63" s="34">
        <v>1951</v>
      </c>
      <c r="F63" s="33" t="s">
        <v>59</v>
      </c>
      <c r="G63" s="33" t="s">
        <v>47</v>
      </c>
      <c r="H63" s="33" t="s">
        <v>45</v>
      </c>
      <c r="I63" s="34">
        <v>6</v>
      </c>
      <c r="J63" s="33">
        <v>78</v>
      </c>
      <c r="K63" s="4">
        <v>6486</v>
      </c>
      <c r="L63" s="50">
        <v>41957</v>
      </c>
      <c r="M63" s="19" t="s">
        <v>66</v>
      </c>
      <c r="N63" s="33" t="s">
        <v>44</v>
      </c>
      <c r="O63" s="35">
        <v>1</v>
      </c>
      <c r="P63" s="33">
        <v>105</v>
      </c>
      <c r="Q63" s="33" t="s">
        <v>51</v>
      </c>
      <c r="R63" s="33" t="s">
        <v>57</v>
      </c>
      <c r="S63" s="33">
        <f t="shared" si="21"/>
        <v>67</v>
      </c>
      <c r="T63" s="33">
        <f t="shared" si="22"/>
        <v>38</v>
      </c>
      <c r="U63" s="4">
        <v>76</v>
      </c>
      <c r="V63" s="4">
        <v>9</v>
      </c>
      <c r="W63" s="4">
        <v>3</v>
      </c>
      <c r="X63" s="33">
        <v>0</v>
      </c>
      <c r="Y63" s="33">
        <f t="shared" si="11"/>
        <v>88</v>
      </c>
      <c r="Z63" s="33">
        <f t="shared" si="12"/>
        <v>88</v>
      </c>
      <c r="AA63" s="33">
        <f t="shared" si="13"/>
        <v>59</v>
      </c>
      <c r="AB63" s="43">
        <f t="shared" si="14"/>
        <v>86.36363636363636</v>
      </c>
      <c r="AC63" s="43">
        <f t="shared" si="15"/>
        <v>86.36363636363636</v>
      </c>
      <c r="AD63" s="43">
        <f t="shared" si="16"/>
        <v>72.38095238095238</v>
      </c>
      <c r="AE63" s="37">
        <v>42033</v>
      </c>
      <c r="AF63" s="37">
        <v>42033</v>
      </c>
      <c r="AG63" s="4">
        <v>2015</v>
      </c>
      <c r="AH63" s="38">
        <v>64.019178082191786</v>
      </c>
      <c r="AI63" s="21">
        <v>44589</v>
      </c>
      <c r="AJ63" s="21">
        <v>44589</v>
      </c>
      <c r="AK63" s="4">
        <v>2022</v>
      </c>
      <c r="AL63" s="38">
        <v>71.021917808219172</v>
      </c>
      <c r="AM63" s="39">
        <f t="shared" si="17"/>
        <v>7.0027397260273974</v>
      </c>
      <c r="AN63" s="7">
        <v>7</v>
      </c>
      <c r="AO63" s="43">
        <f t="shared" si="18"/>
        <v>2.73972602739736E-3</v>
      </c>
      <c r="AP63" s="44" t="s">
        <v>68</v>
      </c>
    </row>
    <row r="64" spans="1:42" x14ac:dyDescent="0.35">
      <c r="A64" s="40" t="s">
        <v>40</v>
      </c>
      <c r="B64" s="16" t="s">
        <v>132</v>
      </c>
      <c r="C64" s="20" t="s">
        <v>41</v>
      </c>
      <c r="D64" s="4" t="s">
        <v>61</v>
      </c>
      <c r="E64" s="2">
        <v>1957</v>
      </c>
      <c r="F64" s="4" t="s">
        <v>65</v>
      </c>
      <c r="G64" s="4" t="s">
        <v>65</v>
      </c>
      <c r="H64" s="4" t="s">
        <v>45</v>
      </c>
      <c r="I64" s="2">
        <v>6</v>
      </c>
      <c r="J64" s="4">
        <v>78</v>
      </c>
      <c r="K64" s="4">
        <v>6486</v>
      </c>
      <c r="L64" s="15">
        <v>41957</v>
      </c>
      <c r="M64" s="19" t="s">
        <v>66</v>
      </c>
      <c r="N64" s="33" t="s">
        <v>44</v>
      </c>
      <c r="O64" s="33">
        <v>1</v>
      </c>
      <c r="P64" s="4">
        <v>105</v>
      </c>
      <c r="Q64" s="4" t="s">
        <v>51</v>
      </c>
      <c r="R64" s="4" t="s">
        <v>57</v>
      </c>
      <c r="S64" s="4">
        <f t="shared" si="21"/>
        <v>67</v>
      </c>
      <c r="T64" s="4">
        <f t="shared" si="22"/>
        <v>38</v>
      </c>
      <c r="U64" s="4">
        <v>82</v>
      </c>
      <c r="V64" s="4">
        <v>10</v>
      </c>
      <c r="W64" s="4">
        <v>2</v>
      </c>
      <c r="X64" s="4">
        <v>0</v>
      </c>
      <c r="Y64" s="4">
        <f t="shared" si="11"/>
        <v>94</v>
      </c>
      <c r="Z64" s="4">
        <f t="shared" si="12"/>
        <v>94</v>
      </c>
      <c r="AA64" s="4">
        <f t="shared" si="13"/>
        <v>63</v>
      </c>
      <c r="AB64" s="9">
        <f t="shared" si="14"/>
        <v>87.2340425531915</v>
      </c>
      <c r="AC64" s="9">
        <f t="shared" si="15"/>
        <v>87.2340425531915</v>
      </c>
      <c r="AD64" s="9">
        <f t="shared" si="16"/>
        <v>78.095238095238102</v>
      </c>
      <c r="AE64" s="37">
        <v>42033</v>
      </c>
      <c r="AF64" s="37">
        <v>42033</v>
      </c>
      <c r="AG64" s="4">
        <v>2015</v>
      </c>
      <c r="AH64" s="10">
        <v>57.61917808219178</v>
      </c>
      <c r="AI64" s="21">
        <v>44589</v>
      </c>
      <c r="AJ64" s="21">
        <v>44589</v>
      </c>
      <c r="AK64" s="4">
        <v>2022</v>
      </c>
      <c r="AL64" s="10">
        <v>64.62191780821918</v>
      </c>
      <c r="AM64" s="12">
        <f t="shared" si="17"/>
        <v>7.0027397260273974</v>
      </c>
      <c r="AN64" s="7">
        <v>7</v>
      </c>
      <c r="AO64" s="9">
        <f t="shared" si="18"/>
        <v>2.73972602739736E-3</v>
      </c>
      <c r="AP64" s="25" t="s">
        <v>68</v>
      </c>
    </row>
    <row r="65" spans="1:42" x14ac:dyDescent="0.35">
      <c r="A65" s="40" t="s">
        <v>40</v>
      </c>
      <c r="B65" s="16" t="s">
        <v>133</v>
      </c>
      <c r="C65" s="42"/>
      <c r="D65" s="33" t="s">
        <v>61</v>
      </c>
      <c r="E65" s="34">
        <v>1962</v>
      </c>
      <c r="F65" s="33" t="s">
        <v>62</v>
      </c>
      <c r="G65" s="33" t="s">
        <v>65</v>
      </c>
      <c r="H65" s="33" t="s">
        <v>45</v>
      </c>
      <c r="I65" s="34">
        <v>6</v>
      </c>
      <c r="J65" s="33">
        <v>78</v>
      </c>
      <c r="K65" s="4">
        <v>6486</v>
      </c>
      <c r="L65" s="50">
        <v>41957</v>
      </c>
      <c r="M65" s="19" t="s">
        <v>66</v>
      </c>
      <c r="N65" s="33" t="s">
        <v>44</v>
      </c>
      <c r="O65" s="33">
        <v>1</v>
      </c>
      <c r="P65" s="4">
        <v>105</v>
      </c>
      <c r="Q65" s="4" t="s">
        <v>51</v>
      </c>
      <c r="R65" s="4" t="s">
        <v>57</v>
      </c>
      <c r="S65" s="4">
        <f t="shared" si="21"/>
        <v>67</v>
      </c>
      <c r="T65" s="4">
        <f t="shared" si="22"/>
        <v>38</v>
      </c>
      <c r="U65" s="33">
        <v>82</v>
      </c>
      <c r="V65" s="33">
        <v>10</v>
      </c>
      <c r="W65" s="33">
        <v>2</v>
      </c>
      <c r="X65" s="33">
        <v>0</v>
      </c>
      <c r="Y65" s="33">
        <f t="shared" si="11"/>
        <v>94</v>
      </c>
      <c r="Z65" s="33">
        <f t="shared" si="12"/>
        <v>94</v>
      </c>
      <c r="AA65" s="33">
        <f t="shared" si="13"/>
        <v>63</v>
      </c>
      <c r="AB65" s="43">
        <f t="shared" si="14"/>
        <v>87.2340425531915</v>
      </c>
      <c r="AC65" s="43">
        <f t="shared" si="15"/>
        <v>87.2340425531915</v>
      </c>
      <c r="AD65" s="43">
        <f t="shared" si="16"/>
        <v>78.095238095238102</v>
      </c>
      <c r="AE65" s="37">
        <v>42033</v>
      </c>
      <c r="AF65" s="37">
        <v>42033</v>
      </c>
      <c r="AG65" s="4">
        <v>2015</v>
      </c>
      <c r="AH65" s="38">
        <v>52.61643835616438</v>
      </c>
      <c r="AI65" s="21">
        <v>44589</v>
      </c>
      <c r="AJ65" s="21">
        <v>44589</v>
      </c>
      <c r="AK65" s="4">
        <v>2022</v>
      </c>
      <c r="AL65" s="38">
        <v>59.61917808219178</v>
      </c>
      <c r="AM65" s="39">
        <f t="shared" si="17"/>
        <v>7.0027397260273974</v>
      </c>
      <c r="AN65" s="7">
        <v>7</v>
      </c>
      <c r="AO65" s="43">
        <f t="shared" si="18"/>
        <v>2.73972602739736E-3</v>
      </c>
      <c r="AP65" s="44" t="s">
        <v>69</v>
      </c>
    </row>
    <row r="66" spans="1:42" x14ac:dyDescent="0.35">
      <c r="A66" s="40" t="s">
        <v>40</v>
      </c>
      <c r="B66" s="16" t="s">
        <v>134</v>
      </c>
      <c r="C66" s="20" t="s">
        <v>42</v>
      </c>
      <c r="D66" s="4" t="s">
        <v>48</v>
      </c>
      <c r="E66" s="2">
        <v>1967</v>
      </c>
      <c r="F66" s="4" t="s">
        <v>62</v>
      </c>
      <c r="G66" s="4" t="s">
        <v>63</v>
      </c>
      <c r="H66" s="4" t="s">
        <v>45</v>
      </c>
      <c r="I66" s="2">
        <v>6</v>
      </c>
      <c r="J66" s="4">
        <v>78</v>
      </c>
      <c r="K66" s="4">
        <v>6486</v>
      </c>
      <c r="L66" s="15">
        <v>41957</v>
      </c>
      <c r="M66" s="19" t="s">
        <v>66</v>
      </c>
      <c r="N66" s="4" t="s">
        <v>44</v>
      </c>
      <c r="O66" s="33">
        <v>1</v>
      </c>
      <c r="P66" s="4">
        <v>105</v>
      </c>
      <c r="Q66" s="4" t="s">
        <v>51</v>
      </c>
      <c r="R66" s="4" t="s">
        <v>57</v>
      </c>
      <c r="S66" s="4">
        <f t="shared" si="21"/>
        <v>67</v>
      </c>
      <c r="T66" s="4">
        <f t="shared" si="22"/>
        <v>38</v>
      </c>
      <c r="U66" s="4">
        <v>82</v>
      </c>
      <c r="V66" s="4">
        <v>10</v>
      </c>
      <c r="W66" s="4">
        <v>2</v>
      </c>
      <c r="X66" s="4">
        <v>0</v>
      </c>
      <c r="Y66" s="4">
        <f t="shared" ref="Y66:Y97" si="23">U66+V66+W66+X66</f>
        <v>94</v>
      </c>
      <c r="Z66" s="4">
        <f t="shared" ref="Z66:Z97" si="24">Y66</f>
        <v>94</v>
      </c>
      <c r="AA66" s="4">
        <f t="shared" si="13"/>
        <v>63</v>
      </c>
      <c r="AB66" s="9">
        <f t="shared" ref="AB66:AB73" si="25">U66/Z66*100</f>
        <v>87.2340425531915</v>
      </c>
      <c r="AC66" s="9">
        <f t="shared" ref="AC66:AC73" si="26">U66/Y66*100</f>
        <v>87.2340425531915</v>
      </c>
      <c r="AD66" s="9">
        <f t="shared" ref="AD66:AD73" si="27">U66/P66*100</f>
        <v>78.095238095238102</v>
      </c>
      <c r="AE66" s="21">
        <v>42033</v>
      </c>
      <c r="AF66" s="21">
        <v>42033</v>
      </c>
      <c r="AG66" s="4">
        <v>2015</v>
      </c>
      <c r="AH66" s="10">
        <v>47.912328767123284</v>
      </c>
      <c r="AI66" s="21">
        <v>44589</v>
      </c>
      <c r="AJ66" s="21">
        <v>44589</v>
      </c>
      <c r="AK66" s="4">
        <v>2022</v>
      </c>
      <c r="AL66" s="10">
        <v>54.915068493150685</v>
      </c>
      <c r="AM66" s="12">
        <f t="shared" ref="AM66:AM73" si="28">(AJ66-AE66)/365</f>
        <v>7.0027397260273974</v>
      </c>
      <c r="AN66" s="7">
        <v>7</v>
      </c>
      <c r="AO66" s="9">
        <f t="shared" ref="AO66:AO97" si="29">AM66-AN66</f>
        <v>2.73972602739736E-3</v>
      </c>
      <c r="AP66" s="25" t="s">
        <v>69</v>
      </c>
    </row>
    <row r="67" spans="1:42" x14ac:dyDescent="0.35">
      <c r="A67" s="32" t="s">
        <v>40</v>
      </c>
      <c r="B67" s="41" t="s">
        <v>135</v>
      </c>
      <c r="C67" s="42"/>
      <c r="D67" s="33" t="s">
        <v>48</v>
      </c>
      <c r="E67" s="34">
        <v>1952</v>
      </c>
      <c r="F67" s="33" t="s">
        <v>59</v>
      </c>
      <c r="G67" s="33" t="s">
        <v>47</v>
      </c>
      <c r="H67" s="33" t="s">
        <v>46</v>
      </c>
      <c r="I67" s="36">
        <v>7</v>
      </c>
      <c r="J67" s="35">
        <v>34</v>
      </c>
      <c r="K67" s="35">
        <v>8</v>
      </c>
      <c r="L67" s="50">
        <v>43006</v>
      </c>
      <c r="M67" s="19" t="s">
        <v>66</v>
      </c>
      <c r="N67" s="35" t="s">
        <v>44</v>
      </c>
      <c r="O67" s="35">
        <v>1</v>
      </c>
      <c r="P67" s="35">
        <v>87</v>
      </c>
      <c r="Q67" s="33" t="s">
        <v>52</v>
      </c>
      <c r="R67" s="33" t="s">
        <v>58</v>
      </c>
      <c r="S67" s="33">
        <f>30+11+5</f>
        <v>46</v>
      </c>
      <c r="T67" s="33">
        <f>16+25</f>
        <v>41</v>
      </c>
      <c r="U67" s="33">
        <v>78</v>
      </c>
      <c r="V67" s="33">
        <v>2</v>
      </c>
      <c r="W67" s="33">
        <v>2</v>
      </c>
      <c r="X67" s="33">
        <v>0</v>
      </c>
      <c r="Y67" s="33">
        <f t="shared" si="23"/>
        <v>82</v>
      </c>
      <c r="Z67" s="33">
        <f t="shared" si="24"/>
        <v>82</v>
      </c>
      <c r="AA67" s="33">
        <f t="shared" si="13"/>
        <v>55</v>
      </c>
      <c r="AB67" s="43">
        <f t="shared" si="25"/>
        <v>95.121951219512198</v>
      </c>
      <c r="AC67" s="43">
        <f t="shared" si="26"/>
        <v>95.121951219512198</v>
      </c>
      <c r="AD67" s="43">
        <f t="shared" si="27"/>
        <v>89.65517241379311</v>
      </c>
      <c r="AE67" s="37">
        <v>43006</v>
      </c>
      <c r="AF67" s="37">
        <v>43006</v>
      </c>
      <c r="AG67" s="33">
        <v>2017</v>
      </c>
      <c r="AH67" s="38">
        <v>65.630136986301366</v>
      </c>
      <c r="AI67" s="37">
        <v>44589</v>
      </c>
      <c r="AJ67" s="37">
        <v>44589</v>
      </c>
      <c r="AK67" s="33">
        <v>2022</v>
      </c>
      <c r="AL67" s="38">
        <v>69.967123287671228</v>
      </c>
      <c r="AM67" s="39">
        <f t="shared" si="28"/>
        <v>4.3369863013698629</v>
      </c>
      <c r="AN67" s="7">
        <v>7</v>
      </c>
      <c r="AO67" s="43">
        <f t="shared" si="29"/>
        <v>-2.6630136986301371</v>
      </c>
      <c r="AP67" s="44" t="s">
        <v>68</v>
      </c>
    </row>
    <row r="68" spans="1:42" x14ac:dyDescent="0.35">
      <c r="A68" s="32" t="s">
        <v>40</v>
      </c>
      <c r="B68" s="41" t="s">
        <v>136</v>
      </c>
      <c r="C68" s="75" t="s">
        <v>41</v>
      </c>
      <c r="D68" s="4" t="s">
        <v>61</v>
      </c>
      <c r="E68" s="2">
        <v>1965</v>
      </c>
      <c r="F68" s="4" t="s">
        <v>47</v>
      </c>
      <c r="G68" s="4" t="s">
        <v>47</v>
      </c>
      <c r="H68" s="46" t="s">
        <v>46</v>
      </c>
      <c r="I68" s="36">
        <v>7</v>
      </c>
      <c r="J68" s="35">
        <v>34</v>
      </c>
      <c r="K68" s="35">
        <v>8</v>
      </c>
      <c r="L68" s="50">
        <v>43006</v>
      </c>
      <c r="M68" s="19" t="s">
        <v>66</v>
      </c>
      <c r="N68" s="35" t="s">
        <v>44</v>
      </c>
      <c r="O68" s="35">
        <v>1</v>
      </c>
      <c r="P68" s="35">
        <v>87</v>
      </c>
      <c r="Q68" s="33" t="s">
        <v>52</v>
      </c>
      <c r="R68" s="33" t="s">
        <v>58</v>
      </c>
      <c r="S68" s="33">
        <f>30+11+5</f>
        <v>46</v>
      </c>
      <c r="T68" s="33">
        <f>16+25</f>
        <v>41</v>
      </c>
      <c r="U68" s="46">
        <v>78</v>
      </c>
      <c r="V68" s="46">
        <v>2</v>
      </c>
      <c r="W68" s="46">
        <v>1</v>
      </c>
      <c r="X68" s="46">
        <v>0</v>
      </c>
      <c r="Y68" s="46">
        <f t="shared" si="23"/>
        <v>81</v>
      </c>
      <c r="Z68" s="46">
        <f t="shared" si="24"/>
        <v>81</v>
      </c>
      <c r="AA68" s="46">
        <f t="shared" si="13"/>
        <v>54</v>
      </c>
      <c r="AB68" s="76">
        <f t="shared" si="25"/>
        <v>96.296296296296291</v>
      </c>
      <c r="AC68" s="76">
        <f t="shared" si="26"/>
        <v>96.296296296296291</v>
      </c>
      <c r="AD68" s="76">
        <f t="shared" si="27"/>
        <v>89.65517241379311</v>
      </c>
      <c r="AE68" s="37">
        <v>43006</v>
      </c>
      <c r="AF68" s="37">
        <v>43006</v>
      </c>
      <c r="AG68" s="46">
        <v>2017</v>
      </c>
      <c r="AH68" s="10">
        <v>52.723287671232875</v>
      </c>
      <c r="AI68" s="21">
        <v>44589</v>
      </c>
      <c r="AJ68" s="21">
        <v>44589</v>
      </c>
      <c r="AK68" s="46">
        <v>2022</v>
      </c>
      <c r="AL68" s="10">
        <v>57.060273972602737</v>
      </c>
      <c r="AM68" s="12">
        <f t="shared" si="28"/>
        <v>4.3369863013698629</v>
      </c>
      <c r="AN68" s="7">
        <v>7</v>
      </c>
      <c r="AO68" s="9">
        <f t="shared" si="29"/>
        <v>-2.6630136986301371</v>
      </c>
      <c r="AP68" s="77" t="s">
        <v>68</v>
      </c>
    </row>
    <row r="69" spans="1:42" x14ac:dyDescent="0.35">
      <c r="A69" s="32" t="s">
        <v>40</v>
      </c>
      <c r="B69" s="41" t="s">
        <v>137</v>
      </c>
      <c r="C69" s="42" t="s">
        <v>41</v>
      </c>
      <c r="D69" s="33" t="s">
        <v>61</v>
      </c>
      <c r="E69" s="34">
        <v>1965</v>
      </c>
      <c r="F69" s="33" t="s">
        <v>60</v>
      </c>
      <c r="G69" s="33" t="s">
        <v>47</v>
      </c>
      <c r="H69" s="33" t="s">
        <v>46</v>
      </c>
      <c r="I69" s="36">
        <v>7</v>
      </c>
      <c r="J69" s="35">
        <v>34</v>
      </c>
      <c r="K69" s="35">
        <v>8</v>
      </c>
      <c r="L69" s="50">
        <v>43006</v>
      </c>
      <c r="M69" s="19" t="s">
        <v>66</v>
      </c>
      <c r="N69" s="35" t="s">
        <v>44</v>
      </c>
      <c r="O69" s="35">
        <v>1</v>
      </c>
      <c r="P69" s="35">
        <v>87</v>
      </c>
      <c r="Q69" s="33" t="s">
        <v>52</v>
      </c>
      <c r="R69" s="33" t="s">
        <v>58</v>
      </c>
      <c r="S69" s="33">
        <f>30+11+5</f>
        <v>46</v>
      </c>
      <c r="T69" s="33">
        <f>16+25</f>
        <v>41</v>
      </c>
      <c r="U69" s="4">
        <v>78</v>
      </c>
      <c r="V69" s="4">
        <v>2</v>
      </c>
      <c r="W69" s="4">
        <v>3</v>
      </c>
      <c r="X69" s="33">
        <v>0</v>
      </c>
      <c r="Y69" s="33">
        <f t="shared" si="23"/>
        <v>83</v>
      </c>
      <c r="Z69" s="33">
        <f t="shared" si="24"/>
        <v>83</v>
      </c>
      <c r="AA69" s="33">
        <f t="shared" si="13"/>
        <v>56</v>
      </c>
      <c r="AB69" s="43">
        <f t="shared" si="25"/>
        <v>93.975903614457835</v>
      </c>
      <c r="AC69" s="43">
        <f t="shared" si="26"/>
        <v>93.975903614457835</v>
      </c>
      <c r="AD69" s="43">
        <f t="shared" si="27"/>
        <v>89.65517241379311</v>
      </c>
      <c r="AE69" s="37">
        <v>43006</v>
      </c>
      <c r="AF69" s="37">
        <v>43006</v>
      </c>
      <c r="AG69" s="33">
        <v>2017</v>
      </c>
      <c r="AH69" s="38">
        <v>52.723287671232875</v>
      </c>
      <c r="AI69" s="37">
        <v>44589</v>
      </c>
      <c r="AJ69" s="37">
        <v>44589</v>
      </c>
      <c r="AK69" s="33">
        <v>2022</v>
      </c>
      <c r="AL69" s="38">
        <v>57.060273972602737</v>
      </c>
      <c r="AM69" s="39">
        <f t="shared" si="28"/>
        <v>4.3369863013698629</v>
      </c>
      <c r="AN69" s="7">
        <v>7</v>
      </c>
      <c r="AO69" s="43">
        <f t="shared" si="29"/>
        <v>-2.6630136986301371</v>
      </c>
      <c r="AP69" s="44" t="s">
        <v>68</v>
      </c>
    </row>
    <row r="70" spans="1:42" x14ac:dyDescent="0.35">
      <c r="A70" s="52"/>
      <c r="B70" s="53"/>
      <c r="C70" s="54"/>
      <c r="D70" s="55"/>
      <c r="E70" s="56"/>
      <c r="F70" s="55"/>
      <c r="G70" s="55"/>
      <c r="H70" s="55"/>
      <c r="I70" s="56"/>
      <c r="J70" s="55"/>
      <c r="K70" s="55"/>
      <c r="L70" s="57"/>
      <c r="M70" s="55"/>
      <c r="N70" s="55"/>
      <c r="O70" s="55"/>
      <c r="P70" s="55">
        <f>SUBTOTAL(109,P2:P69)</f>
        <v>7160</v>
      </c>
      <c r="Q70" s="55"/>
      <c r="R70" s="55"/>
      <c r="S70" s="55">
        <f>SUBTOTAL(109,S2:S69)</f>
        <v>4027</v>
      </c>
      <c r="T70" s="55"/>
      <c r="U70" s="55">
        <f>SUBTOTAL(109,U2:U69)</f>
        <v>5672</v>
      </c>
      <c r="V70" s="55">
        <f>SUBTOTAL(109,V2:V69)</f>
        <v>519</v>
      </c>
      <c r="W70" s="55">
        <f>SUBTOTAL(109,W2:W69)</f>
        <v>133</v>
      </c>
      <c r="X70" s="55"/>
      <c r="Y70" s="55">
        <f>SUBTOTAL(109,Y2:Y69)</f>
        <v>6324</v>
      </c>
      <c r="Z70" s="55">
        <f>SUBTOTAL(109,Z2:Z69)</f>
        <v>6324</v>
      </c>
      <c r="AA70" s="55">
        <f>SUBTOTAL(109,AA67:AA69)</f>
        <v>165</v>
      </c>
      <c r="AB70" s="58">
        <f t="shared" si="25"/>
        <v>89.690069576217581</v>
      </c>
      <c r="AC70" s="58">
        <f t="shared" si="26"/>
        <v>89.690069576217581</v>
      </c>
      <c r="AD70" s="58">
        <f t="shared" si="27"/>
        <v>79.217877094972067</v>
      </c>
      <c r="AE70" s="59"/>
      <c r="AF70" s="59"/>
      <c r="AG70" s="55"/>
      <c r="AH70" s="60">
        <v>0</v>
      </c>
      <c r="AI70" s="59"/>
      <c r="AJ70" s="59"/>
      <c r="AK70" s="55"/>
      <c r="AL70" s="60">
        <v>0</v>
      </c>
      <c r="AM70" s="61">
        <f t="shared" si="28"/>
        <v>0</v>
      </c>
      <c r="AN70" s="62"/>
      <c r="AO70" s="58">
        <f t="shared" si="29"/>
        <v>0</v>
      </c>
      <c r="AP70" s="63"/>
    </row>
    <row r="71" spans="1:42" x14ac:dyDescent="0.35">
      <c r="A71" s="52"/>
      <c r="B71" s="53"/>
      <c r="C71" s="54"/>
      <c r="D71" s="55"/>
      <c r="E71" s="56"/>
      <c r="F71" s="55"/>
      <c r="G71" s="55"/>
      <c r="H71" s="55"/>
      <c r="I71" s="56"/>
      <c r="J71" s="55"/>
      <c r="K71" s="55"/>
      <c r="L71" s="57"/>
      <c r="M71" s="55"/>
      <c r="N71" s="55"/>
      <c r="O71" s="55"/>
      <c r="P71" s="55"/>
      <c r="Q71" s="55"/>
      <c r="R71" s="55"/>
      <c r="S71" s="58">
        <f>S70/P70*100</f>
        <v>56.24301675977653</v>
      </c>
      <c r="T71" s="55"/>
      <c r="U71" s="55"/>
      <c r="V71" s="58">
        <f>V70/Y70*100</f>
        <v>8.2068311195445922</v>
      </c>
      <c r="W71" s="58">
        <f>W70/Y70*100</f>
        <v>2.1030993042378241</v>
      </c>
      <c r="X71" s="55"/>
      <c r="Y71" s="58">
        <f>U71+V71+W71+X71</f>
        <v>10.309930423782417</v>
      </c>
      <c r="Z71" s="58">
        <f>Y71</f>
        <v>10.309930423782417</v>
      </c>
      <c r="AA71" s="58">
        <f>ROUNDUP(Y71/3*2,0)</f>
        <v>7</v>
      </c>
      <c r="AB71" s="58">
        <f t="shared" si="25"/>
        <v>0</v>
      </c>
      <c r="AC71" s="58">
        <f t="shared" si="26"/>
        <v>0</v>
      </c>
      <c r="AD71" s="58" t="e">
        <f t="shared" si="27"/>
        <v>#DIV/0!</v>
      </c>
      <c r="AE71" s="59"/>
      <c r="AF71" s="59"/>
      <c r="AG71" s="55"/>
      <c r="AH71" s="60">
        <v>0</v>
      </c>
      <c r="AI71" s="59"/>
      <c r="AJ71" s="59"/>
      <c r="AK71" s="55"/>
      <c r="AL71" s="60">
        <v>0</v>
      </c>
      <c r="AM71" s="61">
        <f t="shared" si="28"/>
        <v>0</v>
      </c>
      <c r="AN71" s="62"/>
      <c r="AO71" s="58">
        <f t="shared" si="29"/>
        <v>0</v>
      </c>
      <c r="AP71" s="63"/>
    </row>
    <row r="72" spans="1:42" x14ac:dyDescent="0.35">
      <c r="A72" s="52"/>
      <c r="B72" s="53"/>
      <c r="C72" s="54"/>
      <c r="D72" s="55"/>
      <c r="E72" s="56"/>
      <c r="F72" s="55"/>
      <c r="G72" s="55"/>
      <c r="H72" s="55"/>
      <c r="I72" s="56"/>
      <c r="J72" s="55"/>
      <c r="K72" s="55"/>
      <c r="L72" s="57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>
        <f>U72+V72+W72+X72</f>
        <v>0</v>
      </c>
      <c r="Z72" s="55">
        <f>Y72</f>
        <v>0</v>
      </c>
      <c r="AA72" s="55">
        <f>ROUNDUP(Y72/3*2,0)</f>
        <v>0</v>
      </c>
      <c r="AB72" s="58" t="e">
        <f t="shared" si="25"/>
        <v>#DIV/0!</v>
      </c>
      <c r="AC72" s="58" t="e">
        <f t="shared" si="26"/>
        <v>#DIV/0!</v>
      </c>
      <c r="AD72" s="58" t="e">
        <f t="shared" si="27"/>
        <v>#DIV/0!</v>
      </c>
      <c r="AE72" s="59"/>
      <c r="AF72" s="59"/>
      <c r="AG72" s="55"/>
      <c r="AH72" s="60">
        <v>0</v>
      </c>
      <c r="AI72" s="59"/>
      <c r="AJ72" s="59"/>
      <c r="AK72" s="55"/>
      <c r="AL72" s="60">
        <v>0</v>
      </c>
      <c r="AM72" s="61">
        <f t="shared" si="28"/>
        <v>0</v>
      </c>
      <c r="AN72" s="55"/>
      <c r="AO72" s="58">
        <f t="shared" si="29"/>
        <v>0</v>
      </c>
      <c r="AP72" s="63"/>
    </row>
    <row r="73" spans="1:42" x14ac:dyDescent="0.35">
      <c r="A73" s="64"/>
      <c r="B73" s="65"/>
      <c r="C73" s="66"/>
      <c r="D73" s="67"/>
      <c r="E73" s="68"/>
      <c r="F73" s="67"/>
      <c r="G73" s="67"/>
      <c r="H73" s="67"/>
      <c r="I73" s="68"/>
      <c r="J73" s="67"/>
      <c r="K73" s="67"/>
      <c r="L73" s="69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>
        <f>U73+V73+W73+X73</f>
        <v>0</v>
      </c>
      <c r="Z73" s="67">
        <f>Y73</f>
        <v>0</v>
      </c>
      <c r="AA73" s="67">
        <f>ROUNDUP(Y73/3*2,0)</f>
        <v>0</v>
      </c>
      <c r="AB73" s="70" t="e">
        <f t="shared" si="25"/>
        <v>#DIV/0!</v>
      </c>
      <c r="AC73" s="70" t="e">
        <f t="shared" si="26"/>
        <v>#DIV/0!</v>
      </c>
      <c r="AD73" s="70" t="e">
        <f t="shared" si="27"/>
        <v>#DIV/0!</v>
      </c>
      <c r="AE73" s="71"/>
      <c r="AF73" s="71"/>
      <c r="AG73" s="67"/>
      <c r="AH73" s="72">
        <v>0</v>
      </c>
      <c r="AI73" s="71"/>
      <c r="AJ73" s="71"/>
      <c r="AK73" s="67"/>
      <c r="AL73" s="72">
        <v>0</v>
      </c>
      <c r="AM73" s="73">
        <f t="shared" si="28"/>
        <v>0</v>
      </c>
      <c r="AN73" s="67"/>
      <c r="AO73" s="70">
        <f t="shared" si="29"/>
        <v>0</v>
      </c>
      <c r="AP73" s="74"/>
    </row>
  </sheetData>
  <sortState ref="A2:AP59">
    <sortCondition ref="I2:I59"/>
  </sortState>
  <phoneticPr fontId="8" type="noConversion"/>
  <pageMargins left="0.70866141732283472" right="0.70866141732283472" top="0.98425196850393704" bottom="0.98425196850393704" header="0.51181102362204722" footer="0.51181102362204722"/>
  <pageSetup paperSize="9" scale="45" fitToWidth="0" orientation="landscape" r:id="rId1"/>
  <headerFooter>
    <oddHeader>&amp;LLandesverfassungsericht Sachsen-Anhalt
Wahlen der Richterinnen und Richter&amp;CLandesverfassungsgerichte und Justizialisierung
(DFG - Gz: RE 1376/4-1; AOBJ: 644495&amp;R&amp;P</oddHeader>
    <oddFooter xml:space="preserve">&amp;L&amp;9Zitiervorschlag: Werner Reutter, Landesverfassungsericht Sachsen-Anhalt
Wahl der Richterinnen und Richter. HU Berlin 2018
https://hu-berlin/lverfge&amp;R&amp;9Erstellt von: Werner Reutter
Humboldt-Universität zu Berlin
Stand:  &amp;D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topLeftCell="AG1" zoomScale="60" zoomScaleNormal="60" zoomScalePageLayoutView="50" workbookViewId="0">
      <pane ySplit="1" topLeftCell="A2" activePane="bottomLeft" state="frozen"/>
      <selection pane="bottomLeft" activeCell="AP1" sqref="AP1"/>
    </sheetView>
  </sheetViews>
  <sheetFormatPr baseColWidth="10" defaultRowHeight="14.5" x14ac:dyDescent="0.35"/>
  <cols>
    <col min="1" max="1" width="9.26953125" style="85" customWidth="1"/>
    <col min="2" max="2" width="15.453125" style="22" customWidth="1"/>
    <col min="3" max="3" width="17.54296875" customWidth="1"/>
    <col min="4" max="4" width="16.26953125" customWidth="1"/>
    <col min="5" max="5" width="18.54296875" customWidth="1"/>
    <col min="6" max="6" width="20.453125" customWidth="1"/>
    <col min="7" max="7" width="20.81640625" customWidth="1"/>
    <col min="8" max="8" width="12.7265625" customWidth="1"/>
    <col min="9" max="9" width="10.81640625" customWidth="1"/>
    <col min="10" max="10" width="11.81640625" customWidth="1"/>
    <col min="11" max="11" width="15.26953125" customWidth="1"/>
    <col min="12" max="12" width="29" style="51" customWidth="1"/>
    <col min="13" max="13" width="34.26953125" customWidth="1"/>
    <col min="14" max="14" width="32.1796875" customWidth="1"/>
    <col min="15" max="15" width="16" customWidth="1"/>
    <col min="16" max="16" width="55.453125" customWidth="1"/>
    <col min="17" max="17" width="30.453125" customWidth="1"/>
    <col min="18" max="18" width="31.7265625" customWidth="1"/>
    <col min="19" max="20" width="34.54296875" customWidth="1"/>
    <col min="21" max="21" width="18.54296875" customWidth="1"/>
    <col min="22" max="22" width="21.1796875" customWidth="1"/>
    <col min="23" max="23" width="20.26953125" customWidth="1"/>
    <col min="24" max="24" width="13.26953125" customWidth="1"/>
    <col min="25" max="25" width="38.81640625" customWidth="1"/>
    <col min="26" max="26" width="45.54296875" customWidth="1"/>
    <col min="27" max="27" width="76" customWidth="1"/>
    <col min="28" max="28" width="72.81640625" customWidth="1"/>
    <col min="29" max="29" width="67.81640625" customWidth="1"/>
    <col min="30" max="30" width="50" customWidth="1"/>
    <col min="31" max="31" width="22.54296875" customWidth="1"/>
    <col min="32" max="32" width="29.26953125" customWidth="1"/>
    <col min="33" max="33" width="23.26953125" customWidth="1"/>
    <col min="34" max="34" width="50.453125" customWidth="1"/>
    <col min="35" max="35" width="34.54296875" customWidth="1"/>
    <col min="36" max="36" width="24.26953125" customWidth="1"/>
    <col min="37" max="37" width="25" customWidth="1"/>
    <col min="38" max="38" width="49.54296875" customWidth="1"/>
    <col min="39" max="39" width="42.26953125" customWidth="1"/>
    <col min="40" max="40" width="38.26953125" customWidth="1"/>
    <col min="41" max="41" width="37.26953125" customWidth="1"/>
    <col min="42" max="42" width="39.26953125" customWidth="1"/>
  </cols>
  <sheetData>
    <row r="1" spans="1:42" s="23" customFormat="1" ht="28" x14ac:dyDescent="0.3">
      <c r="A1" s="78" t="s">
        <v>0</v>
      </c>
      <c r="B1" s="27" t="s">
        <v>1</v>
      </c>
      <c r="C1" s="28" t="s">
        <v>2</v>
      </c>
      <c r="D1" s="28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30" t="s">
        <v>27</v>
      </c>
      <c r="AC1" s="30" t="s">
        <v>28</v>
      </c>
      <c r="AD1" s="30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67</v>
      </c>
      <c r="AM1" s="29" t="s">
        <v>37</v>
      </c>
      <c r="AN1" s="29" t="s">
        <v>38</v>
      </c>
      <c r="AO1" s="29" t="s">
        <v>39</v>
      </c>
      <c r="AP1" s="31" t="s">
        <v>138</v>
      </c>
    </row>
    <row r="2" spans="1:42" s="1" customFormat="1" ht="14" x14ac:dyDescent="0.3">
      <c r="A2" s="79">
        <v>14</v>
      </c>
      <c r="B2" s="16" t="s">
        <v>70</v>
      </c>
      <c r="C2" s="20">
        <v>0</v>
      </c>
      <c r="D2" s="2">
        <v>2</v>
      </c>
      <c r="E2" s="2" t="s">
        <v>44</v>
      </c>
      <c r="F2" s="2">
        <v>2</v>
      </c>
      <c r="G2" s="2">
        <v>3</v>
      </c>
      <c r="H2" s="4">
        <v>1</v>
      </c>
      <c r="I2" s="2">
        <v>1</v>
      </c>
      <c r="J2" s="2">
        <v>54</v>
      </c>
      <c r="K2" s="2">
        <v>6371</v>
      </c>
      <c r="L2" s="49">
        <v>34284</v>
      </c>
      <c r="M2" s="19">
        <v>5</v>
      </c>
      <c r="N2" s="2" t="s">
        <v>44</v>
      </c>
      <c r="O2" s="4">
        <v>1</v>
      </c>
      <c r="P2" s="6">
        <v>106</v>
      </c>
      <c r="Q2" s="4" t="s">
        <v>49</v>
      </c>
      <c r="R2" s="4" t="s">
        <v>53</v>
      </c>
      <c r="S2" s="4">
        <f t="shared" ref="S2:S17" si="0">48+14</f>
        <v>62</v>
      </c>
      <c r="T2" s="4">
        <f t="shared" ref="T2:T17" si="1">27+12+5</f>
        <v>44</v>
      </c>
      <c r="U2" s="2">
        <v>72</v>
      </c>
      <c r="V2" s="2">
        <v>10</v>
      </c>
      <c r="W2" s="2">
        <v>2</v>
      </c>
      <c r="X2" s="2">
        <v>0</v>
      </c>
      <c r="Y2" s="2">
        <f t="shared" ref="Y2:Y33" si="2">U2+V2+W2+X2</f>
        <v>84</v>
      </c>
      <c r="Z2" s="2">
        <f t="shared" ref="Z2:Z33" si="3">Y2</f>
        <v>84</v>
      </c>
      <c r="AA2" s="7">
        <f t="shared" ref="AA2:AA33" si="4">ROUNDUP(Y2/3*2,0)</f>
        <v>56</v>
      </c>
      <c r="AB2" s="9">
        <f t="shared" ref="AB2:AB33" si="5">U2/Z2*100</f>
        <v>85.714285714285708</v>
      </c>
      <c r="AC2" s="9">
        <f t="shared" ref="AC2:AC33" si="6">U2/Y2*100</f>
        <v>85.714285714285708</v>
      </c>
      <c r="AD2" s="9">
        <f t="shared" ref="AD2:AD33" si="7">U2/P2*100</f>
        <v>67.924528301886795</v>
      </c>
      <c r="AE2" s="5">
        <v>34284</v>
      </c>
      <c r="AF2" s="5">
        <v>34284</v>
      </c>
      <c r="AG2" s="2">
        <v>1993</v>
      </c>
      <c r="AH2" s="10" t="e">
        <v>#VALUE!</v>
      </c>
      <c r="AI2" s="3">
        <v>36840</v>
      </c>
      <c r="AJ2" s="3">
        <v>36874</v>
      </c>
      <c r="AK2" s="11">
        <v>2000</v>
      </c>
      <c r="AL2" s="10" t="e">
        <v>#VALUE!</v>
      </c>
      <c r="AM2" s="12">
        <f t="shared" ref="AM2:AM33" si="8">(AJ2-AE2)/365</f>
        <v>7.095890410958904</v>
      </c>
      <c r="AN2" s="7">
        <v>7</v>
      </c>
      <c r="AO2" s="48">
        <f t="shared" ref="AO2:AO33" si="9">AM2-AN2</f>
        <v>9.5890410958904049E-2</v>
      </c>
      <c r="AP2" s="25">
        <v>2</v>
      </c>
    </row>
    <row r="3" spans="1:42" s="13" customFormat="1" ht="14" x14ac:dyDescent="0.3">
      <c r="A3" s="79">
        <v>14</v>
      </c>
      <c r="B3" s="16" t="s">
        <v>71</v>
      </c>
      <c r="C3" s="20">
        <v>1</v>
      </c>
      <c r="D3" s="14">
        <v>2</v>
      </c>
      <c r="E3" s="2">
        <v>1947</v>
      </c>
      <c r="F3" s="2">
        <v>3</v>
      </c>
      <c r="G3" s="2">
        <v>4</v>
      </c>
      <c r="H3" s="4">
        <v>1</v>
      </c>
      <c r="I3" s="2">
        <v>1</v>
      </c>
      <c r="J3" s="2">
        <v>54</v>
      </c>
      <c r="K3" s="2">
        <v>6371</v>
      </c>
      <c r="L3" s="49">
        <v>34284</v>
      </c>
      <c r="M3" s="19">
        <v>5</v>
      </c>
      <c r="N3" s="2" t="s">
        <v>44</v>
      </c>
      <c r="O3" s="4">
        <v>1</v>
      </c>
      <c r="P3" s="6">
        <v>106</v>
      </c>
      <c r="Q3" s="4" t="s">
        <v>49</v>
      </c>
      <c r="R3" s="4" t="s">
        <v>53</v>
      </c>
      <c r="S3" s="4">
        <f t="shared" si="0"/>
        <v>62</v>
      </c>
      <c r="T3" s="4">
        <f t="shared" si="1"/>
        <v>44</v>
      </c>
      <c r="U3" s="2">
        <v>72</v>
      </c>
      <c r="V3" s="2">
        <v>10</v>
      </c>
      <c r="W3" s="2">
        <v>2</v>
      </c>
      <c r="X3" s="2">
        <v>0</v>
      </c>
      <c r="Y3" s="2">
        <f t="shared" si="2"/>
        <v>84</v>
      </c>
      <c r="Z3" s="2">
        <f t="shared" si="3"/>
        <v>84</v>
      </c>
      <c r="AA3" s="7">
        <f t="shared" si="4"/>
        <v>56</v>
      </c>
      <c r="AB3" s="9">
        <f t="shared" si="5"/>
        <v>85.714285714285708</v>
      </c>
      <c r="AC3" s="9">
        <f t="shared" si="6"/>
        <v>85.714285714285708</v>
      </c>
      <c r="AD3" s="9">
        <f t="shared" si="7"/>
        <v>67.924528301886795</v>
      </c>
      <c r="AE3" s="5">
        <v>34284</v>
      </c>
      <c r="AF3" s="5">
        <v>34284</v>
      </c>
      <c r="AG3" s="2">
        <v>1993</v>
      </c>
      <c r="AH3" s="10">
        <v>46.641095890410959</v>
      </c>
      <c r="AI3" s="3">
        <v>36840</v>
      </c>
      <c r="AJ3" s="3">
        <v>36874</v>
      </c>
      <c r="AK3" s="11">
        <v>2000</v>
      </c>
      <c r="AL3" s="10">
        <v>53.736986301369861</v>
      </c>
      <c r="AM3" s="12">
        <f t="shared" si="8"/>
        <v>7.095890410958904</v>
      </c>
      <c r="AN3" s="7">
        <v>7</v>
      </c>
      <c r="AO3" s="47">
        <f t="shared" si="9"/>
        <v>9.5890410958904049E-2</v>
      </c>
      <c r="AP3" s="25">
        <v>1</v>
      </c>
    </row>
    <row r="4" spans="1:42" s="13" customFormat="1" ht="14" x14ac:dyDescent="0.3">
      <c r="A4" s="79">
        <v>14</v>
      </c>
      <c r="B4" s="16" t="s">
        <v>72</v>
      </c>
      <c r="C4" s="20">
        <v>0</v>
      </c>
      <c r="D4" s="2">
        <v>1</v>
      </c>
      <c r="E4" s="2" t="s">
        <v>44</v>
      </c>
      <c r="F4" s="2">
        <v>3</v>
      </c>
      <c r="G4" s="2">
        <v>4</v>
      </c>
      <c r="H4" s="4">
        <v>1</v>
      </c>
      <c r="I4" s="2">
        <v>1</v>
      </c>
      <c r="J4" s="2">
        <v>54</v>
      </c>
      <c r="K4" s="2">
        <v>6371</v>
      </c>
      <c r="L4" s="49">
        <v>34284</v>
      </c>
      <c r="M4" s="19">
        <v>5</v>
      </c>
      <c r="N4" s="2" t="s">
        <v>44</v>
      </c>
      <c r="O4" s="4">
        <v>1</v>
      </c>
      <c r="P4" s="6">
        <v>106</v>
      </c>
      <c r="Q4" s="4" t="s">
        <v>49</v>
      </c>
      <c r="R4" s="4" t="s">
        <v>53</v>
      </c>
      <c r="S4" s="4">
        <f t="shared" si="0"/>
        <v>62</v>
      </c>
      <c r="T4" s="4">
        <f t="shared" si="1"/>
        <v>44</v>
      </c>
      <c r="U4" s="2">
        <v>72</v>
      </c>
      <c r="V4" s="2">
        <v>10</v>
      </c>
      <c r="W4" s="2">
        <v>2</v>
      </c>
      <c r="X4" s="2">
        <v>0</v>
      </c>
      <c r="Y4" s="2">
        <f t="shared" si="2"/>
        <v>84</v>
      </c>
      <c r="Z4" s="2">
        <f t="shared" si="3"/>
        <v>84</v>
      </c>
      <c r="AA4" s="7">
        <f t="shared" si="4"/>
        <v>56</v>
      </c>
      <c r="AB4" s="9">
        <f t="shared" si="5"/>
        <v>85.714285714285708</v>
      </c>
      <c r="AC4" s="9">
        <f t="shared" si="6"/>
        <v>85.714285714285708</v>
      </c>
      <c r="AD4" s="9">
        <f t="shared" si="7"/>
        <v>67.924528301886795</v>
      </c>
      <c r="AE4" s="5">
        <v>34284</v>
      </c>
      <c r="AF4" s="5">
        <v>34284</v>
      </c>
      <c r="AG4" s="2">
        <v>1993</v>
      </c>
      <c r="AH4" s="10" t="e">
        <v>#VALUE!</v>
      </c>
      <c r="AI4" s="3">
        <v>36840</v>
      </c>
      <c r="AJ4" s="3">
        <v>36874</v>
      </c>
      <c r="AK4" s="11">
        <v>2000</v>
      </c>
      <c r="AL4" s="10" t="e">
        <v>#VALUE!</v>
      </c>
      <c r="AM4" s="12">
        <f t="shared" si="8"/>
        <v>7.095890410958904</v>
      </c>
      <c r="AN4" s="7">
        <v>7</v>
      </c>
      <c r="AO4" s="48">
        <f t="shared" si="9"/>
        <v>9.5890410958904049E-2</v>
      </c>
      <c r="AP4" s="25">
        <v>2</v>
      </c>
    </row>
    <row r="5" spans="1:42" s="13" customFormat="1" ht="14" x14ac:dyDescent="0.3">
      <c r="A5" s="79">
        <v>14</v>
      </c>
      <c r="B5" s="16" t="s">
        <v>73</v>
      </c>
      <c r="C5" s="20">
        <v>0</v>
      </c>
      <c r="D5" s="2">
        <v>1</v>
      </c>
      <c r="E5" s="2">
        <v>1943</v>
      </c>
      <c r="F5" s="2">
        <v>1</v>
      </c>
      <c r="G5" s="2">
        <v>1</v>
      </c>
      <c r="H5" s="4">
        <v>1</v>
      </c>
      <c r="I5" s="2">
        <v>1</v>
      </c>
      <c r="J5" s="2">
        <v>54</v>
      </c>
      <c r="K5" s="2">
        <v>6371</v>
      </c>
      <c r="L5" s="49">
        <v>34284</v>
      </c>
      <c r="M5" s="19">
        <v>5</v>
      </c>
      <c r="N5" s="2" t="s">
        <v>44</v>
      </c>
      <c r="O5" s="4">
        <v>1</v>
      </c>
      <c r="P5" s="6">
        <v>106</v>
      </c>
      <c r="Q5" s="4" t="s">
        <v>49</v>
      </c>
      <c r="R5" s="4" t="s">
        <v>53</v>
      </c>
      <c r="S5" s="4">
        <f t="shared" si="0"/>
        <v>62</v>
      </c>
      <c r="T5" s="4">
        <f t="shared" si="1"/>
        <v>44</v>
      </c>
      <c r="U5" s="2">
        <v>72</v>
      </c>
      <c r="V5" s="2">
        <v>10</v>
      </c>
      <c r="W5" s="2">
        <v>2</v>
      </c>
      <c r="X5" s="2">
        <v>0</v>
      </c>
      <c r="Y5" s="2">
        <f t="shared" si="2"/>
        <v>84</v>
      </c>
      <c r="Z5" s="2">
        <f t="shared" si="3"/>
        <v>84</v>
      </c>
      <c r="AA5" s="7">
        <f t="shared" si="4"/>
        <v>56</v>
      </c>
      <c r="AB5" s="9">
        <f t="shared" si="5"/>
        <v>85.714285714285708</v>
      </c>
      <c r="AC5" s="9">
        <f t="shared" si="6"/>
        <v>85.714285714285708</v>
      </c>
      <c r="AD5" s="9">
        <f t="shared" si="7"/>
        <v>67.924528301886795</v>
      </c>
      <c r="AE5" s="5">
        <v>34284</v>
      </c>
      <c r="AF5" s="5">
        <v>34284</v>
      </c>
      <c r="AG5" s="2">
        <v>1993</v>
      </c>
      <c r="AH5" s="10">
        <v>50.542465753424658</v>
      </c>
      <c r="AI5" s="3">
        <v>36840</v>
      </c>
      <c r="AJ5" s="3">
        <v>36874</v>
      </c>
      <c r="AK5" s="11">
        <v>2000</v>
      </c>
      <c r="AL5" s="10">
        <v>57.638356164383559</v>
      </c>
      <c r="AM5" s="12">
        <f t="shared" si="8"/>
        <v>7.095890410958904</v>
      </c>
      <c r="AN5" s="7">
        <v>7</v>
      </c>
      <c r="AO5" s="48">
        <f t="shared" si="9"/>
        <v>9.5890410958904049E-2</v>
      </c>
      <c r="AP5" s="25">
        <v>2</v>
      </c>
    </row>
    <row r="6" spans="1:42" s="13" customFormat="1" ht="14" x14ac:dyDescent="0.3">
      <c r="A6" s="79">
        <v>14</v>
      </c>
      <c r="B6" s="16" t="s">
        <v>74</v>
      </c>
      <c r="C6" s="20">
        <v>0</v>
      </c>
      <c r="D6" s="2">
        <v>2</v>
      </c>
      <c r="E6" s="2" t="s">
        <v>44</v>
      </c>
      <c r="F6" s="2" t="s">
        <v>44</v>
      </c>
      <c r="G6" s="2" t="s">
        <v>44</v>
      </c>
      <c r="H6" s="4">
        <v>1</v>
      </c>
      <c r="I6" s="2">
        <v>1</v>
      </c>
      <c r="J6" s="2">
        <v>54</v>
      </c>
      <c r="K6" s="2">
        <v>6371</v>
      </c>
      <c r="L6" s="49">
        <v>34284</v>
      </c>
      <c r="M6" s="19">
        <v>5</v>
      </c>
      <c r="N6" s="2" t="s">
        <v>44</v>
      </c>
      <c r="O6" s="4">
        <v>1</v>
      </c>
      <c r="P6" s="6">
        <v>106</v>
      </c>
      <c r="Q6" s="4" t="s">
        <v>49</v>
      </c>
      <c r="R6" s="4" t="s">
        <v>53</v>
      </c>
      <c r="S6" s="4">
        <f t="shared" si="0"/>
        <v>62</v>
      </c>
      <c r="T6" s="4">
        <f t="shared" si="1"/>
        <v>44</v>
      </c>
      <c r="U6" s="2">
        <v>72</v>
      </c>
      <c r="V6" s="2">
        <v>10</v>
      </c>
      <c r="W6" s="2">
        <v>2</v>
      </c>
      <c r="X6" s="2">
        <v>0</v>
      </c>
      <c r="Y6" s="2">
        <f t="shared" si="2"/>
        <v>84</v>
      </c>
      <c r="Z6" s="2">
        <f t="shared" si="3"/>
        <v>84</v>
      </c>
      <c r="AA6" s="7">
        <f t="shared" si="4"/>
        <v>56</v>
      </c>
      <c r="AB6" s="9">
        <f t="shared" si="5"/>
        <v>85.714285714285708</v>
      </c>
      <c r="AC6" s="9">
        <f t="shared" si="6"/>
        <v>85.714285714285708</v>
      </c>
      <c r="AD6" s="9">
        <f t="shared" si="7"/>
        <v>67.924528301886795</v>
      </c>
      <c r="AE6" s="5">
        <v>34284</v>
      </c>
      <c r="AF6" s="5">
        <v>34284</v>
      </c>
      <c r="AG6" s="2">
        <v>1993</v>
      </c>
      <c r="AH6" s="10" t="e">
        <v>#VALUE!</v>
      </c>
      <c r="AI6" s="3">
        <v>36840</v>
      </c>
      <c r="AJ6" s="3">
        <v>36874</v>
      </c>
      <c r="AK6" s="11">
        <v>2000</v>
      </c>
      <c r="AL6" s="10" t="e">
        <v>#VALUE!</v>
      </c>
      <c r="AM6" s="12">
        <f t="shared" si="8"/>
        <v>7.095890410958904</v>
      </c>
      <c r="AN6" s="7">
        <v>7</v>
      </c>
      <c r="AO6" s="48">
        <f t="shared" si="9"/>
        <v>9.5890410958904049E-2</v>
      </c>
      <c r="AP6" s="25">
        <v>1</v>
      </c>
    </row>
    <row r="7" spans="1:42" s="13" customFormat="1" ht="14" x14ac:dyDescent="0.3">
      <c r="A7" s="79">
        <v>14</v>
      </c>
      <c r="B7" s="16" t="s">
        <v>75</v>
      </c>
      <c r="C7" s="20">
        <v>0</v>
      </c>
      <c r="D7" s="2">
        <v>1</v>
      </c>
      <c r="E7" s="2">
        <v>1933</v>
      </c>
      <c r="F7" s="2">
        <v>1</v>
      </c>
      <c r="G7" s="2">
        <v>1</v>
      </c>
      <c r="H7" s="4">
        <v>1</v>
      </c>
      <c r="I7" s="2">
        <v>1</v>
      </c>
      <c r="J7" s="2">
        <v>54</v>
      </c>
      <c r="K7" s="2">
        <v>6371</v>
      </c>
      <c r="L7" s="49">
        <v>34284</v>
      </c>
      <c r="M7" s="19">
        <v>5</v>
      </c>
      <c r="N7" s="2" t="s">
        <v>44</v>
      </c>
      <c r="O7" s="4">
        <v>1</v>
      </c>
      <c r="P7" s="6">
        <v>106</v>
      </c>
      <c r="Q7" s="4" t="s">
        <v>49</v>
      </c>
      <c r="R7" s="4" t="s">
        <v>53</v>
      </c>
      <c r="S7" s="4">
        <f t="shared" si="0"/>
        <v>62</v>
      </c>
      <c r="T7" s="4">
        <f t="shared" si="1"/>
        <v>44</v>
      </c>
      <c r="U7" s="2">
        <v>72</v>
      </c>
      <c r="V7" s="2">
        <v>10</v>
      </c>
      <c r="W7" s="2">
        <v>2</v>
      </c>
      <c r="X7" s="2">
        <v>0</v>
      </c>
      <c r="Y7" s="2">
        <f t="shared" si="2"/>
        <v>84</v>
      </c>
      <c r="Z7" s="2">
        <f t="shared" si="3"/>
        <v>84</v>
      </c>
      <c r="AA7" s="7">
        <f t="shared" si="4"/>
        <v>56</v>
      </c>
      <c r="AB7" s="9">
        <f t="shared" si="5"/>
        <v>85.714285714285708</v>
      </c>
      <c r="AC7" s="9">
        <f t="shared" si="6"/>
        <v>85.714285714285708</v>
      </c>
      <c r="AD7" s="9">
        <f t="shared" si="7"/>
        <v>67.924528301886795</v>
      </c>
      <c r="AE7" s="5">
        <v>34284</v>
      </c>
      <c r="AF7" s="5">
        <v>34284</v>
      </c>
      <c r="AG7" s="2">
        <v>1993</v>
      </c>
      <c r="AH7" s="10">
        <v>60.016438356164386</v>
      </c>
      <c r="AI7" s="3">
        <v>36840</v>
      </c>
      <c r="AJ7" s="3">
        <v>36874</v>
      </c>
      <c r="AK7" s="11">
        <v>2000</v>
      </c>
      <c r="AL7" s="10">
        <v>67.112328767123287</v>
      </c>
      <c r="AM7" s="12">
        <f t="shared" si="8"/>
        <v>7.095890410958904</v>
      </c>
      <c r="AN7" s="7">
        <v>7</v>
      </c>
      <c r="AO7" s="48">
        <f t="shared" si="9"/>
        <v>9.5890410958904049E-2</v>
      </c>
      <c r="AP7" s="25">
        <v>1</v>
      </c>
    </row>
    <row r="8" spans="1:42" s="17" customFormat="1" ht="14" x14ac:dyDescent="0.3">
      <c r="A8" s="80">
        <v>14</v>
      </c>
      <c r="B8" s="16" t="s">
        <v>76</v>
      </c>
      <c r="C8" s="20">
        <v>0</v>
      </c>
      <c r="D8" s="4">
        <v>1</v>
      </c>
      <c r="E8" s="2">
        <v>1933</v>
      </c>
      <c r="F8" s="4">
        <v>4</v>
      </c>
      <c r="G8" s="4">
        <v>1</v>
      </c>
      <c r="H8" s="4">
        <v>1</v>
      </c>
      <c r="I8" s="2">
        <v>1</v>
      </c>
      <c r="J8" s="4">
        <v>54</v>
      </c>
      <c r="K8" s="4">
        <v>6371</v>
      </c>
      <c r="L8" s="15">
        <v>34284</v>
      </c>
      <c r="M8" s="19">
        <v>5</v>
      </c>
      <c r="N8" s="4" t="s">
        <v>44</v>
      </c>
      <c r="O8" s="4">
        <v>1</v>
      </c>
      <c r="P8" s="6">
        <v>106</v>
      </c>
      <c r="Q8" s="4" t="s">
        <v>49</v>
      </c>
      <c r="R8" s="4" t="s">
        <v>53</v>
      </c>
      <c r="S8" s="4">
        <f t="shared" si="0"/>
        <v>62</v>
      </c>
      <c r="T8" s="4">
        <f t="shared" si="1"/>
        <v>44</v>
      </c>
      <c r="U8" s="4">
        <v>73</v>
      </c>
      <c r="V8" s="4">
        <v>8</v>
      </c>
      <c r="W8" s="4">
        <v>3</v>
      </c>
      <c r="X8" s="4">
        <v>0</v>
      </c>
      <c r="Y8" s="4">
        <f t="shared" si="2"/>
        <v>84</v>
      </c>
      <c r="Z8" s="4">
        <f t="shared" si="3"/>
        <v>84</v>
      </c>
      <c r="AA8" s="4">
        <f t="shared" si="4"/>
        <v>56</v>
      </c>
      <c r="AB8" s="9">
        <f t="shared" si="5"/>
        <v>86.904761904761912</v>
      </c>
      <c r="AC8" s="9">
        <f t="shared" si="6"/>
        <v>86.904761904761912</v>
      </c>
      <c r="AD8" s="9">
        <f t="shared" si="7"/>
        <v>68.867924528301884</v>
      </c>
      <c r="AE8" s="5">
        <v>34284</v>
      </c>
      <c r="AF8" s="5">
        <v>34284</v>
      </c>
      <c r="AG8" s="2">
        <v>1993</v>
      </c>
      <c r="AH8" s="10">
        <v>60.016438356164386</v>
      </c>
      <c r="AI8" s="3">
        <v>36840</v>
      </c>
      <c r="AJ8" s="3">
        <v>36874</v>
      </c>
      <c r="AK8" s="4">
        <v>2000</v>
      </c>
      <c r="AL8" s="10">
        <v>67.112328767123287</v>
      </c>
      <c r="AM8" s="12">
        <f t="shared" si="8"/>
        <v>7.095890410958904</v>
      </c>
      <c r="AN8" s="7">
        <v>7</v>
      </c>
      <c r="AO8" s="9">
        <f t="shared" si="9"/>
        <v>9.5890410958904049E-2</v>
      </c>
      <c r="AP8" s="25">
        <v>1</v>
      </c>
    </row>
    <row r="9" spans="1:42" s="13" customFormat="1" ht="14" x14ac:dyDescent="0.3">
      <c r="A9" s="79">
        <v>14</v>
      </c>
      <c r="B9" s="16" t="s">
        <v>77</v>
      </c>
      <c r="C9" s="20">
        <v>0</v>
      </c>
      <c r="D9" s="2">
        <v>1</v>
      </c>
      <c r="E9" s="2">
        <v>1948</v>
      </c>
      <c r="F9" s="2">
        <v>1</v>
      </c>
      <c r="G9" s="2">
        <v>1</v>
      </c>
      <c r="H9" s="4">
        <v>1</v>
      </c>
      <c r="I9" s="2">
        <v>1</v>
      </c>
      <c r="J9" s="2">
        <v>54</v>
      </c>
      <c r="K9" s="2">
        <v>6371</v>
      </c>
      <c r="L9" s="49">
        <v>34284</v>
      </c>
      <c r="M9" s="19">
        <v>5</v>
      </c>
      <c r="N9" s="2" t="s">
        <v>44</v>
      </c>
      <c r="O9" s="4">
        <v>1</v>
      </c>
      <c r="P9" s="6">
        <v>106</v>
      </c>
      <c r="Q9" s="4" t="s">
        <v>49</v>
      </c>
      <c r="R9" s="4" t="s">
        <v>53</v>
      </c>
      <c r="S9" s="4">
        <f t="shared" si="0"/>
        <v>62</v>
      </c>
      <c r="T9" s="4">
        <f t="shared" si="1"/>
        <v>44</v>
      </c>
      <c r="U9" s="2">
        <v>72</v>
      </c>
      <c r="V9" s="2">
        <v>10</v>
      </c>
      <c r="W9" s="2">
        <v>2</v>
      </c>
      <c r="X9" s="2">
        <v>0</v>
      </c>
      <c r="Y9" s="2">
        <f t="shared" si="2"/>
        <v>84</v>
      </c>
      <c r="Z9" s="2">
        <f t="shared" si="3"/>
        <v>84</v>
      </c>
      <c r="AA9" s="7">
        <f t="shared" si="4"/>
        <v>56</v>
      </c>
      <c r="AB9" s="9">
        <f t="shared" si="5"/>
        <v>85.714285714285708</v>
      </c>
      <c r="AC9" s="9">
        <f t="shared" si="6"/>
        <v>85.714285714285708</v>
      </c>
      <c r="AD9" s="9">
        <f t="shared" si="7"/>
        <v>67.924528301886795</v>
      </c>
      <c r="AE9" s="5">
        <v>34284</v>
      </c>
      <c r="AF9" s="5">
        <v>34284</v>
      </c>
      <c r="AG9" s="2">
        <v>1993</v>
      </c>
      <c r="AH9" s="10">
        <v>45.682191780821917</v>
      </c>
      <c r="AI9" s="3">
        <v>36840</v>
      </c>
      <c r="AJ9" s="3">
        <v>36874</v>
      </c>
      <c r="AK9" s="11">
        <v>2000</v>
      </c>
      <c r="AL9" s="10">
        <v>52.778082191780825</v>
      </c>
      <c r="AM9" s="12">
        <f t="shared" si="8"/>
        <v>7.095890410958904</v>
      </c>
      <c r="AN9" s="7">
        <v>7</v>
      </c>
      <c r="AO9" s="48">
        <f t="shared" si="9"/>
        <v>9.5890410958904049E-2</v>
      </c>
      <c r="AP9" s="25">
        <v>1</v>
      </c>
    </row>
    <row r="10" spans="1:42" s="13" customFormat="1" ht="14" x14ac:dyDescent="0.3">
      <c r="A10" s="80">
        <v>14</v>
      </c>
      <c r="B10" s="16" t="s">
        <v>78</v>
      </c>
      <c r="C10" s="20">
        <v>0</v>
      </c>
      <c r="D10" s="4">
        <v>1</v>
      </c>
      <c r="E10" s="2">
        <v>1948</v>
      </c>
      <c r="F10" s="4">
        <v>5</v>
      </c>
      <c r="G10" s="4">
        <v>1</v>
      </c>
      <c r="H10" s="4">
        <v>1</v>
      </c>
      <c r="I10" s="2">
        <v>1</v>
      </c>
      <c r="J10" s="4">
        <v>54</v>
      </c>
      <c r="K10" s="4">
        <v>6371</v>
      </c>
      <c r="L10" s="15">
        <v>34284</v>
      </c>
      <c r="M10" s="19">
        <v>5</v>
      </c>
      <c r="N10" s="4" t="s">
        <v>44</v>
      </c>
      <c r="O10" s="4">
        <v>1</v>
      </c>
      <c r="P10" s="6">
        <v>106</v>
      </c>
      <c r="Q10" s="4" t="s">
        <v>49</v>
      </c>
      <c r="R10" s="4" t="s">
        <v>53</v>
      </c>
      <c r="S10" s="4">
        <f t="shared" si="0"/>
        <v>62</v>
      </c>
      <c r="T10" s="4">
        <f t="shared" si="1"/>
        <v>44</v>
      </c>
      <c r="U10" s="4">
        <v>73</v>
      </c>
      <c r="V10" s="4">
        <v>8</v>
      </c>
      <c r="W10" s="4">
        <v>3</v>
      </c>
      <c r="X10" s="4">
        <v>0</v>
      </c>
      <c r="Y10" s="4">
        <f t="shared" si="2"/>
        <v>84</v>
      </c>
      <c r="Z10" s="4">
        <f t="shared" si="3"/>
        <v>84</v>
      </c>
      <c r="AA10" s="4">
        <f t="shared" si="4"/>
        <v>56</v>
      </c>
      <c r="AB10" s="9">
        <f t="shared" si="5"/>
        <v>86.904761904761912</v>
      </c>
      <c r="AC10" s="9">
        <f t="shared" si="6"/>
        <v>86.904761904761912</v>
      </c>
      <c r="AD10" s="9">
        <f t="shared" si="7"/>
        <v>68.867924528301884</v>
      </c>
      <c r="AE10" s="5">
        <v>34284</v>
      </c>
      <c r="AF10" s="5">
        <v>34284</v>
      </c>
      <c r="AG10" s="2">
        <v>1993</v>
      </c>
      <c r="AH10" s="10">
        <v>45.682191780821917</v>
      </c>
      <c r="AI10" s="3">
        <v>36840</v>
      </c>
      <c r="AJ10" s="3">
        <v>36874</v>
      </c>
      <c r="AK10" s="4">
        <v>2000</v>
      </c>
      <c r="AL10" s="10">
        <v>52.778082191780825</v>
      </c>
      <c r="AM10" s="12">
        <f t="shared" si="8"/>
        <v>7.095890410958904</v>
      </c>
      <c r="AN10" s="7">
        <v>7</v>
      </c>
      <c r="AO10" s="9">
        <f t="shared" si="9"/>
        <v>9.5890410958904049E-2</v>
      </c>
      <c r="AP10" s="25">
        <v>1</v>
      </c>
    </row>
    <row r="11" spans="1:42" s="13" customFormat="1" ht="14" x14ac:dyDescent="0.3">
      <c r="A11" s="79">
        <v>14</v>
      </c>
      <c r="B11" s="16" t="s">
        <v>79</v>
      </c>
      <c r="C11" s="20">
        <v>2</v>
      </c>
      <c r="D11" s="2">
        <v>1</v>
      </c>
      <c r="E11" s="2">
        <v>1949</v>
      </c>
      <c r="F11" s="2">
        <v>2</v>
      </c>
      <c r="G11" s="2">
        <v>2</v>
      </c>
      <c r="H11" s="4">
        <v>1</v>
      </c>
      <c r="I11" s="2">
        <v>1</v>
      </c>
      <c r="J11" s="2">
        <v>54</v>
      </c>
      <c r="K11" s="2">
        <v>6371</v>
      </c>
      <c r="L11" s="49">
        <v>34284</v>
      </c>
      <c r="M11" s="19">
        <v>5</v>
      </c>
      <c r="N11" s="2" t="s">
        <v>44</v>
      </c>
      <c r="O11" s="4">
        <v>1</v>
      </c>
      <c r="P11" s="6">
        <v>106</v>
      </c>
      <c r="Q11" s="4" t="s">
        <v>49</v>
      </c>
      <c r="R11" s="4" t="s">
        <v>53</v>
      </c>
      <c r="S11" s="4">
        <f t="shared" si="0"/>
        <v>62</v>
      </c>
      <c r="T11" s="4">
        <f t="shared" si="1"/>
        <v>44</v>
      </c>
      <c r="U11" s="2">
        <v>72</v>
      </c>
      <c r="V11" s="2">
        <v>10</v>
      </c>
      <c r="W11" s="2">
        <v>2</v>
      </c>
      <c r="X11" s="2">
        <v>0</v>
      </c>
      <c r="Y11" s="2">
        <f t="shared" si="2"/>
        <v>84</v>
      </c>
      <c r="Z11" s="2">
        <f t="shared" si="3"/>
        <v>84</v>
      </c>
      <c r="AA11" s="7">
        <f t="shared" si="4"/>
        <v>56</v>
      </c>
      <c r="AB11" s="9">
        <f t="shared" si="5"/>
        <v>85.714285714285708</v>
      </c>
      <c r="AC11" s="9">
        <f t="shared" si="6"/>
        <v>85.714285714285708</v>
      </c>
      <c r="AD11" s="9">
        <f t="shared" si="7"/>
        <v>67.924528301886795</v>
      </c>
      <c r="AE11" s="5">
        <v>34284</v>
      </c>
      <c r="AF11" s="5">
        <v>34284</v>
      </c>
      <c r="AG11" s="2">
        <v>1993</v>
      </c>
      <c r="AH11" s="10">
        <v>44.772602739726025</v>
      </c>
      <c r="AI11" s="3">
        <v>36840</v>
      </c>
      <c r="AJ11" s="3">
        <v>36874</v>
      </c>
      <c r="AK11" s="11">
        <v>2000</v>
      </c>
      <c r="AL11" s="10">
        <v>51.868493150684934</v>
      </c>
      <c r="AM11" s="12">
        <f t="shared" si="8"/>
        <v>7.095890410958904</v>
      </c>
      <c r="AN11" s="7">
        <v>7</v>
      </c>
      <c r="AO11" s="48">
        <f t="shared" si="9"/>
        <v>9.5890410958904049E-2</v>
      </c>
      <c r="AP11" s="25">
        <v>1</v>
      </c>
    </row>
    <row r="12" spans="1:42" s="13" customFormat="1" ht="14" x14ac:dyDescent="0.3">
      <c r="A12" s="79">
        <v>14</v>
      </c>
      <c r="B12" s="16" t="s">
        <v>80</v>
      </c>
      <c r="C12" s="20">
        <v>0</v>
      </c>
      <c r="D12" s="2">
        <v>1</v>
      </c>
      <c r="E12" s="2">
        <v>1939</v>
      </c>
      <c r="F12" s="2">
        <v>1</v>
      </c>
      <c r="G12" s="2">
        <v>1</v>
      </c>
      <c r="H12" s="4">
        <v>1</v>
      </c>
      <c r="I12" s="2">
        <v>1</v>
      </c>
      <c r="J12" s="2">
        <v>54</v>
      </c>
      <c r="K12" s="2">
        <v>6371</v>
      </c>
      <c r="L12" s="49">
        <v>34284</v>
      </c>
      <c r="M12" s="19">
        <v>5</v>
      </c>
      <c r="N12" s="2" t="s">
        <v>44</v>
      </c>
      <c r="O12" s="4">
        <v>1</v>
      </c>
      <c r="P12" s="6">
        <v>106</v>
      </c>
      <c r="Q12" s="4" t="s">
        <v>49</v>
      </c>
      <c r="R12" s="4" t="s">
        <v>53</v>
      </c>
      <c r="S12" s="4">
        <f t="shared" si="0"/>
        <v>62</v>
      </c>
      <c r="T12" s="4">
        <f t="shared" si="1"/>
        <v>44</v>
      </c>
      <c r="U12" s="2">
        <v>72</v>
      </c>
      <c r="V12" s="2">
        <v>10</v>
      </c>
      <c r="W12" s="2">
        <v>2</v>
      </c>
      <c r="X12" s="2">
        <v>0</v>
      </c>
      <c r="Y12" s="2">
        <f t="shared" si="2"/>
        <v>84</v>
      </c>
      <c r="Z12" s="2">
        <f t="shared" si="3"/>
        <v>84</v>
      </c>
      <c r="AA12" s="7">
        <f t="shared" si="4"/>
        <v>56</v>
      </c>
      <c r="AB12" s="9">
        <f t="shared" si="5"/>
        <v>85.714285714285708</v>
      </c>
      <c r="AC12" s="9">
        <f t="shared" si="6"/>
        <v>85.714285714285708</v>
      </c>
      <c r="AD12" s="9">
        <f t="shared" si="7"/>
        <v>67.924528301886795</v>
      </c>
      <c r="AE12" s="5">
        <v>34284</v>
      </c>
      <c r="AF12" s="5">
        <v>34284</v>
      </c>
      <c r="AG12" s="2">
        <v>1993</v>
      </c>
      <c r="AH12" s="10">
        <v>54.468493150684928</v>
      </c>
      <c r="AI12" s="3">
        <v>36840</v>
      </c>
      <c r="AJ12" s="3">
        <v>36874</v>
      </c>
      <c r="AK12" s="11">
        <v>2000</v>
      </c>
      <c r="AL12" s="10">
        <v>61.564383561643837</v>
      </c>
      <c r="AM12" s="12">
        <f t="shared" si="8"/>
        <v>7.095890410958904</v>
      </c>
      <c r="AN12" s="7">
        <v>7</v>
      </c>
      <c r="AO12" s="48">
        <f t="shared" si="9"/>
        <v>9.5890410958904049E-2</v>
      </c>
      <c r="AP12" s="25">
        <v>1</v>
      </c>
    </row>
    <row r="13" spans="1:42" s="13" customFormat="1" ht="14" x14ac:dyDescent="0.3">
      <c r="A13" s="79">
        <v>14</v>
      </c>
      <c r="B13" s="16" t="s">
        <v>81</v>
      </c>
      <c r="C13" s="20">
        <v>0</v>
      </c>
      <c r="D13" s="2">
        <v>1</v>
      </c>
      <c r="E13" s="2">
        <v>1939</v>
      </c>
      <c r="F13" s="2">
        <v>1</v>
      </c>
      <c r="G13" s="2">
        <v>1</v>
      </c>
      <c r="H13" s="4">
        <v>1</v>
      </c>
      <c r="I13" s="2">
        <v>1</v>
      </c>
      <c r="J13" s="2">
        <v>54</v>
      </c>
      <c r="K13" s="2">
        <v>6371</v>
      </c>
      <c r="L13" s="49">
        <v>34284</v>
      </c>
      <c r="M13" s="19">
        <v>5</v>
      </c>
      <c r="N13" s="2" t="s">
        <v>44</v>
      </c>
      <c r="O13" s="4">
        <v>1</v>
      </c>
      <c r="P13" s="6">
        <v>106</v>
      </c>
      <c r="Q13" s="4" t="s">
        <v>49</v>
      </c>
      <c r="R13" s="4" t="s">
        <v>53</v>
      </c>
      <c r="S13" s="4">
        <f t="shared" si="0"/>
        <v>62</v>
      </c>
      <c r="T13" s="4">
        <f t="shared" si="1"/>
        <v>44</v>
      </c>
      <c r="U13" s="2">
        <v>72</v>
      </c>
      <c r="V13" s="2">
        <v>10</v>
      </c>
      <c r="W13" s="2">
        <v>2</v>
      </c>
      <c r="X13" s="2">
        <v>0</v>
      </c>
      <c r="Y13" s="2">
        <f t="shared" si="2"/>
        <v>84</v>
      </c>
      <c r="Z13" s="2">
        <f t="shared" si="3"/>
        <v>84</v>
      </c>
      <c r="AA13" s="7">
        <f t="shared" si="4"/>
        <v>56</v>
      </c>
      <c r="AB13" s="9">
        <f t="shared" si="5"/>
        <v>85.714285714285708</v>
      </c>
      <c r="AC13" s="9">
        <f t="shared" si="6"/>
        <v>85.714285714285708</v>
      </c>
      <c r="AD13" s="9">
        <f t="shared" si="7"/>
        <v>67.924528301886795</v>
      </c>
      <c r="AE13" s="5">
        <v>34284</v>
      </c>
      <c r="AF13" s="5">
        <v>34284</v>
      </c>
      <c r="AG13" s="2">
        <v>1993</v>
      </c>
      <c r="AH13" s="10">
        <v>54.180821917808217</v>
      </c>
      <c r="AI13" s="3">
        <v>36840</v>
      </c>
      <c r="AJ13" s="3">
        <v>36874</v>
      </c>
      <c r="AK13" s="11">
        <v>2000</v>
      </c>
      <c r="AL13" s="10">
        <v>61.276712328767125</v>
      </c>
      <c r="AM13" s="12">
        <f t="shared" si="8"/>
        <v>7.095890410958904</v>
      </c>
      <c r="AN13" s="7">
        <v>7</v>
      </c>
      <c r="AO13" s="48">
        <f t="shared" si="9"/>
        <v>9.5890410958904049E-2</v>
      </c>
      <c r="AP13" s="25">
        <v>2</v>
      </c>
    </row>
    <row r="14" spans="1:42" s="13" customFormat="1" ht="14" x14ac:dyDescent="0.3">
      <c r="A14" s="79">
        <v>14</v>
      </c>
      <c r="B14" s="16" t="s">
        <v>82</v>
      </c>
      <c r="C14" s="20">
        <v>1</v>
      </c>
      <c r="D14" s="2">
        <v>1</v>
      </c>
      <c r="E14" s="2">
        <v>1934</v>
      </c>
      <c r="F14" s="2">
        <v>3</v>
      </c>
      <c r="G14" s="2">
        <v>4</v>
      </c>
      <c r="H14" s="4">
        <v>1</v>
      </c>
      <c r="I14" s="2">
        <v>1</v>
      </c>
      <c r="J14" s="2">
        <v>54</v>
      </c>
      <c r="K14" s="2">
        <v>6371</v>
      </c>
      <c r="L14" s="49">
        <v>34284</v>
      </c>
      <c r="M14" s="19">
        <v>5</v>
      </c>
      <c r="N14" s="2" t="s">
        <v>44</v>
      </c>
      <c r="O14" s="4">
        <v>1</v>
      </c>
      <c r="P14" s="6">
        <v>106</v>
      </c>
      <c r="Q14" s="4" t="s">
        <v>49</v>
      </c>
      <c r="R14" s="4" t="s">
        <v>53</v>
      </c>
      <c r="S14" s="4">
        <f t="shared" si="0"/>
        <v>62</v>
      </c>
      <c r="T14" s="4">
        <f t="shared" si="1"/>
        <v>44</v>
      </c>
      <c r="U14" s="2">
        <v>72</v>
      </c>
      <c r="V14" s="2">
        <v>10</v>
      </c>
      <c r="W14" s="2">
        <v>2</v>
      </c>
      <c r="X14" s="2">
        <v>0</v>
      </c>
      <c r="Y14" s="2">
        <f t="shared" si="2"/>
        <v>84</v>
      </c>
      <c r="Z14" s="2">
        <f t="shared" si="3"/>
        <v>84</v>
      </c>
      <c r="AA14" s="7">
        <f t="shared" si="4"/>
        <v>56</v>
      </c>
      <c r="AB14" s="9">
        <f t="shared" si="5"/>
        <v>85.714285714285708</v>
      </c>
      <c r="AC14" s="9">
        <f t="shared" si="6"/>
        <v>85.714285714285708</v>
      </c>
      <c r="AD14" s="9">
        <f t="shared" si="7"/>
        <v>67.924528301886795</v>
      </c>
      <c r="AE14" s="5">
        <v>34284</v>
      </c>
      <c r="AF14" s="5">
        <v>34284</v>
      </c>
      <c r="AG14" s="2">
        <v>1993</v>
      </c>
      <c r="AH14" s="10">
        <v>58.945205479452056</v>
      </c>
      <c r="AI14" s="3">
        <v>36840</v>
      </c>
      <c r="AJ14" s="3">
        <v>36874</v>
      </c>
      <c r="AK14" s="11">
        <v>2000</v>
      </c>
      <c r="AL14" s="10">
        <v>66.041095890410958</v>
      </c>
      <c r="AM14" s="12">
        <f t="shared" si="8"/>
        <v>7.095890410958904</v>
      </c>
      <c r="AN14" s="7">
        <v>7</v>
      </c>
      <c r="AO14" s="48">
        <f t="shared" si="9"/>
        <v>9.5890410958904049E-2</v>
      </c>
      <c r="AP14" s="25">
        <v>1</v>
      </c>
    </row>
    <row r="15" spans="1:42" s="13" customFormat="1" ht="14" x14ac:dyDescent="0.3">
      <c r="A15" s="79">
        <v>14</v>
      </c>
      <c r="B15" s="16" t="s">
        <v>83</v>
      </c>
      <c r="C15" s="20">
        <v>2</v>
      </c>
      <c r="D15" s="2">
        <v>1</v>
      </c>
      <c r="E15" s="2">
        <v>1956</v>
      </c>
      <c r="F15" s="2">
        <v>2</v>
      </c>
      <c r="G15" s="2">
        <v>2</v>
      </c>
      <c r="H15" s="4">
        <v>1</v>
      </c>
      <c r="I15" s="2">
        <v>1</v>
      </c>
      <c r="J15" s="2">
        <v>54</v>
      </c>
      <c r="K15" s="2">
        <v>6371</v>
      </c>
      <c r="L15" s="49">
        <v>34284</v>
      </c>
      <c r="M15" s="19">
        <v>5</v>
      </c>
      <c r="N15" s="2" t="s">
        <v>44</v>
      </c>
      <c r="O15" s="4">
        <v>1</v>
      </c>
      <c r="P15" s="6">
        <v>106</v>
      </c>
      <c r="Q15" s="4" t="s">
        <v>49</v>
      </c>
      <c r="R15" s="4" t="s">
        <v>53</v>
      </c>
      <c r="S15" s="4">
        <f t="shared" si="0"/>
        <v>62</v>
      </c>
      <c r="T15" s="4">
        <f t="shared" si="1"/>
        <v>44</v>
      </c>
      <c r="U15" s="2">
        <v>72</v>
      </c>
      <c r="V15" s="2">
        <v>10</v>
      </c>
      <c r="W15" s="2">
        <v>2</v>
      </c>
      <c r="X15" s="2">
        <v>0</v>
      </c>
      <c r="Y15" s="2">
        <f t="shared" si="2"/>
        <v>84</v>
      </c>
      <c r="Z15" s="2">
        <f t="shared" si="3"/>
        <v>84</v>
      </c>
      <c r="AA15" s="7">
        <f t="shared" si="4"/>
        <v>56</v>
      </c>
      <c r="AB15" s="9">
        <f t="shared" si="5"/>
        <v>85.714285714285708</v>
      </c>
      <c r="AC15" s="9">
        <f t="shared" si="6"/>
        <v>85.714285714285708</v>
      </c>
      <c r="AD15" s="9">
        <f t="shared" si="7"/>
        <v>67.924528301886795</v>
      </c>
      <c r="AE15" s="5">
        <v>34284</v>
      </c>
      <c r="AF15" s="5">
        <v>34284</v>
      </c>
      <c r="AG15" s="2">
        <v>1993</v>
      </c>
      <c r="AH15" s="10">
        <v>37.389041095890413</v>
      </c>
      <c r="AI15" s="3">
        <v>36840</v>
      </c>
      <c r="AJ15" s="3">
        <v>36874</v>
      </c>
      <c r="AK15" s="11">
        <v>2000</v>
      </c>
      <c r="AL15" s="10">
        <v>44.484931506849314</v>
      </c>
      <c r="AM15" s="12">
        <f t="shared" si="8"/>
        <v>7.095890410958904</v>
      </c>
      <c r="AN15" s="7">
        <v>7</v>
      </c>
      <c r="AO15" s="48">
        <f t="shared" si="9"/>
        <v>9.5890410958904049E-2</v>
      </c>
      <c r="AP15" s="25">
        <v>2</v>
      </c>
    </row>
    <row r="16" spans="1:42" s="13" customFormat="1" ht="14" x14ac:dyDescent="0.3">
      <c r="A16" s="79">
        <v>14</v>
      </c>
      <c r="B16" s="16" t="s">
        <v>84</v>
      </c>
      <c r="C16" s="20">
        <v>1</v>
      </c>
      <c r="D16" s="2">
        <v>1</v>
      </c>
      <c r="E16" s="2">
        <v>1931</v>
      </c>
      <c r="F16" s="2">
        <v>2</v>
      </c>
      <c r="G16" s="2">
        <v>3</v>
      </c>
      <c r="H16" s="4">
        <v>1</v>
      </c>
      <c r="I16" s="2">
        <v>1</v>
      </c>
      <c r="J16" s="2">
        <v>54</v>
      </c>
      <c r="K16" s="2">
        <v>6371</v>
      </c>
      <c r="L16" s="49">
        <v>34284</v>
      </c>
      <c r="M16" s="19">
        <v>5</v>
      </c>
      <c r="N16" s="2" t="s">
        <v>44</v>
      </c>
      <c r="O16" s="4">
        <v>1</v>
      </c>
      <c r="P16" s="6">
        <v>106</v>
      </c>
      <c r="Q16" s="4" t="s">
        <v>49</v>
      </c>
      <c r="R16" s="4" t="s">
        <v>53</v>
      </c>
      <c r="S16" s="4">
        <f t="shared" si="0"/>
        <v>62</v>
      </c>
      <c r="T16" s="4">
        <f t="shared" si="1"/>
        <v>44</v>
      </c>
      <c r="U16" s="2">
        <v>72</v>
      </c>
      <c r="V16" s="2">
        <v>10</v>
      </c>
      <c r="W16" s="2">
        <v>2</v>
      </c>
      <c r="X16" s="2">
        <v>0</v>
      </c>
      <c r="Y16" s="2">
        <f t="shared" si="2"/>
        <v>84</v>
      </c>
      <c r="Z16" s="2">
        <f t="shared" si="3"/>
        <v>84</v>
      </c>
      <c r="AA16" s="7">
        <f t="shared" si="4"/>
        <v>56</v>
      </c>
      <c r="AB16" s="9">
        <f t="shared" si="5"/>
        <v>85.714285714285708</v>
      </c>
      <c r="AC16" s="9">
        <f t="shared" si="6"/>
        <v>85.714285714285708</v>
      </c>
      <c r="AD16" s="9">
        <f t="shared" si="7"/>
        <v>67.924528301886795</v>
      </c>
      <c r="AE16" s="5">
        <v>34284</v>
      </c>
      <c r="AF16" s="5">
        <v>34284</v>
      </c>
      <c r="AG16" s="2">
        <v>1993</v>
      </c>
      <c r="AH16" s="10">
        <v>62.471232876712328</v>
      </c>
      <c r="AI16" s="3">
        <v>36840</v>
      </c>
      <c r="AJ16" s="3">
        <v>36874</v>
      </c>
      <c r="AK16" s="11">
        <v>2000</v>
      </c>
      <c r="AL16" s="10">
        <v>69.567123287671237</v>
      </c>
      <c r="AM16" s="12">
        <f t="shared" si="8"/>
        <v>7.095890410958904</v>
      </c>
      <c r="AN16" s="7">
        <v>7</v>
      </c>
      <c r="AO16" s="48">
        <f t="shared" si="9"/>
        <v>9.5890410958904049E-2</v>
      </c>
      <c r="AP16" s="25">
        <v>2</v>
      </c>
    </row>
    <row r="17" spans="1:42" s="13" customFormat="1" ht="14" x14ac:dyDescent="0.3">
      <c r="A17" s="79">
        <v>14</v>
      </c>
      <c r="B17" s="16" t="s">
        <v>85</v>
      </c>
      <c r="C17" s="20">
        <v>0</v>
      </c>
      <c r="D17" s="2">
        <v>1</v>
      </c>
      <c r="E17" s="2">
        <v>1947</v>
      </c>
      <c r="F17" s="2">
        <v>1</v>
      </c>
      <c r="G17" s="2">
        <v>1</v>
      </c>
      <c r="H17" s="4">
        <v>1</v>
      </c>
      <c r="I17" s="2">
        <v>1</v>
      </c>
      <c r="J17" s="2">
        <v>54</v>
      </c>
      <c r="K17" s="2">
        <v>6371</v>
      </c>
      <c r="L17" s="49">
        <v>34284</v>
      </c>
      <c r="M17" s="19">
        <v>5</v>
      </c>
      <c r="N17" s="2" t="s">
        <v>44</v>
      </c>
      <c r="O17" s="4">
        <v>1</v>
      </c>
      <c r="P17" s="6">
        <v>106</v>
      </c>
      <c r="Q17" s="4" t="s">
        <v>49</v>
      </c>
      <c r="R17" s="4" t="s">
        <v>53</v>
      </c>
      <c r="S17" s="4">
        <f t="shared" si="0"/>
        <v>62</v>
      </c>
      <c r="T17" s="4">
        <f t="shared" si="1"/>
        <v>44</v>
      </c>
      <c r="U17" s="2">
        <v>72</v>
      </c>
      <c r="V17" s="2">
        <v>10</v>
      </c>
      <c r="W17" s="2">
        <v>2</v>
      </c>
      <c r="X17" s="2">
        <v>0</v>
      </c>
      <c r="Y17" s="2">
        <f t="shared" si="2"/>
        <v>84</v>
      </c>
      <c r="Z17" s="2">
        <f t="shared" si="3"/>
        <v>84</v>
      </c>
      <c r="AA17" s="7">
        <f t="shared" si="4"/>
        <v>56</v>
      </c>
      <c r="AB17" s="9">
        <f t="shared" si="5"/>
        <v>85.714285714285708</v>
      </c>
      <c r="AC17" s="9">
        <f t="shared" si="6"/>
        <v>85.714285714285708</v>
      </c>
      <c r="AD17" s="9">
        <f t="shared" si="7"/>
        <v>67.924528301886795</v>
      </c>
      <c r="AE17" s="5">
        <v>34284</v>
      </c>
      <c r="AF17" s="5">
        <v>34284</v>
      </c>
      <c r="AG17" s="2">
        <v>1993</v>
      </c>
      <c r="AH17" s="10">
        <v>46.180821917808217</v>
      </c>
      <c r="AI17" s="3">
        <v>36840</v>
      </c>
      <c r="AJ17" s="3">
        <v>36874</v>
      </c>
      <c r="AK17" s="11">
        <v>2000</v>
      </c>
      <c r="AL17" s="10">
        <v>53.276712328767125</v>
      </c>
      <c r="AM17" s="12">
        <f t="shared" si="8"/>
        <v>7.095890410958904</v>
      </c>
      <c r="AN17" s="7">
        <v>7</v>
      </c>
      <c r="AO17" s="48">
        <f t="shared" si="9"/>
        <v>9.5890410958904049E-2</v>
      </c>
      <c r="AP17" s="25">
        <v>2</v>
      </c>
    </row>
    <row r="18" spans="1:42" s="13" customFormat="1" ht="14" x14ac:dyDescent="0.3">
      <c r="A18" s="79">
        <v>14</v>
      </c>
      <c r="B18" s="16" t="s">
        <v>86</v>
      </c>
      <c r="C18" s="20">
        <v>0</v>
      </c>
      <c r="D18" s="18">
        <v>2</v>
      </c>
      <c r="E18" s="2">
        <v>1940</v>
      </c>
      <c r="F18" s="2">
        <v>3</v>
      </c>
      <c r="G18" s="2">
        <v>4</v>
      </c>
      <c r="H18" s="4">
        <v>1</v>
      </c>
      <c r="I18" s="2">
        <v>3</v>
      </c>
      <c r="J18" s="2">
        <v>47</v>
      </c>
      <c r="K18" s="2">
        <v>3358</v>
      </c>
      <c r="L18" s="49">
        <v>36840</v>
      </c>
      <c r="M18" s="19">
        <v>5</v>
      </c>
      <c r="N18" s="2" t="s">
        <v>44</v>
      </c>
      <c r="O18" s="4">
        <v>1</v>
      </c>
      <c r="P18" s="6">
        <v>116</v>
      </c>
      <c r="Q18" s="4" t="s">
        <v>50</v>
      </c>
      <c r="R18" s="4" t="s">
        <v>54</v>
      </c>
      <c r="S18" s="4">
        <v>47</v>
      </c>
      <c r="T18" s="4">
        <f t="shared" ref="T18:T33" si="10">28+25+16</f>
        <v>69</v>
      </c>
      <c r="U18" s="2">
        <v>96</v>
      </c>
      <c r="V18" s="2">
        <v>8</v>
      </c>
      <c r="W18" s="2">
        <v>3</v>
      </c>
      <c r="X18" s="2">
        <v>0</v>
      </c>
      <c r="Y18" s="2">
        <f t="shared" si="2"/>
        <v>107</v>
      </c>
      <c r="Z18" s="2">
        <f t="shared" si="3"/>
        <v>107</v>
      </c>
      <c r="AA18" s="7">
        <f t="shared" si="4"/>
        <v>72</v>
      </c>
      <c r="AB18" s="9">
        <f t="shared" si="5"/>
        <v>89.719626168224295</v>
      </c>
      <c r="AC18" s="9">
        <f t="shared" si="6"/>
        <v>89.719626168224295</v>
      </c>
      <c r="AD18" s="9">
        <f t="shared" si="7"/>
        <v>82.758620689655174</v>
      </c>
      <c r="AE18" s="21">
        <v>36874</v>
      </c>
      <c r="AF18" s="21">
        <v>36874</v>
      </c>
      <c r="AG18" s="2">
        <v>2000</v>
      </c>
      <c r="AH18" s="10">
        <v>60.936986301369863</v>
      </c>
      <c r="AI18" s="21">
        <v>39429</v>
      </c>
      <c r="AJ18" s="3">
        <v>39430</v>
      </c>
      <c r="AK18" s="11">
        <v>2007</v>
      </c>
      <c r="AL18" s="10">
        <v>67.939726027397256</v>
      </c>
      <c r="AM18" s="12">
        <f t="shared" si="8"/>
        <v>7.0027397260273974</v>
      </c>
      <c r="AN18" s="7">
        <v>7</v>
      </c>
      <c r="AO18" s="12">
        <f t="shared" si="9"/>
        <v>2.73972602739736E-3</v>
      </c>
      <c r="AP18" s="25">
        <v>1</v>
      </c>
    </row>
    <row r="19" spans="1:42" s="13" customFormat="1" ht="14" x14ac:dyDescent="0.3">
      <c r="A19" s="79">
        <v>14</v>
      </c>
      <c r="B19" s="16" t="s">
        <v>87</v>
      </c>
      <c r="C19" s="20">
        <v>0</v>
      </c>
      <c r="D19" s="18">
        <v>2</v>
      </c>
      <c r="E19" s="2" t="s">
        <v>44</v>
      </c>
      <c r="F19" s="2">
        <v>2</v>
      </c>
      <c r="G19" s="2">
        <v>3</v>
      </c>
      <c r="H19" s="4">
        <v>1</v>
      </c>
      <c r="I19" s="2">
        <v>3</v>
      </c>
      <c r="J19" s="2">
        <v>47</v>
      </c>
      <c r="K19" s="4">
        <v>3358</v>
      </c>
      <c r="L19" s="49">
        <v>36840</v>
      </c>
      <c r="M19" s="19">
        <v>5</v>
      </c>
      <c r="N19" s="2" t="s">
        <v>44</v>
      </c>
      <c r="O19" s="4">
        <v>1</v>
      </c>
      <c r="P19" s="6">
        <v>116</v>
      </c>
      <c r="Q19" s="4" t="s">
        <v>50</v>
      </c>
      <c r="R19" s="4" t="s">
        <v>54</v>
      </c>
      <c r="S19" s="4">
        <v>47</v>
      </c>
      <c r="T19" s="4">
        <f t="shared" si="10"/>
        <v>69</v>
      </c>
      <c r="U19" s="2">
        <v>96</v>
      </c>
      <c r="V19" s="2">
        <v>8</v>
      </c>
      <c r="W19" s="2">
        <v>3</v>
      </c>
      <c r="X19" s="2">
        <v>0</v>
      </c>
      <c r="Y19" s="2">
        <f t="shared" si="2"/>
        <v>107</v>
      </c>
      <c r="Z19" s="2">
        <f t="shared" si="3"/>
        <v>107</v>
      </c>
      <c r="AA19" s="7">
        <f t="shared" si="4"/>
        <v>72</v>
      </c>
      <c r="AB19" s="9">
        <f t="shared" si="5"/>
        <v>89.719626168224295</v>
      </c>
      <c r="AC19" s="9">
        <f t="shared" si="6"/>
        <v>89.719626168224295</v>
      </c>
      <c r="AD19" s="9">
        <f t="shared" si="7"/>
        <v>82.758620689655174</v>
      </c>
      <c r="AE19" s="21">
        <v>36874</v>
      </c>
      <c r="AF19" s="21">
        <v>36874</v>
      </c>
      <c r="AG19" s="2">
        <v>2000</v>
      </c>
      <c r="AH19" s="10" t="e">
        <v>#VALUE!</v>
      </c>
      <c r="AI19" s="21">
        <v>39429</v>
      </c>
      <c r="AJ19" s="3">
        <v>39430</v>
      </c>
      <c r="AK19" s="11">
        <v>2007</v>
      </c>
      <c r="AL19" s="10" t="e">
        <v>#VALUE!</v>
      </c>
      <c r="AM19" s="12">
        <f t="shared" si="8"/>
        <v>7.0027397260273974</v>
      </c>
      <c r="AN19" s="7">
        <v>7</v>
      </c>
      <c r="AO19" s="48">
        <f t="shared" si="9"/>
        <v>2.73972602739736E-3</v>
      </c>
      <c r="AP19" s="25">
        <v>2</v>
      </c>
    </row>
    <row r="20" spans="1:42" s="13" customFormat="1" ht="14" x14ac:dyDescent="0.3">
      <c r="A20" s="79">
        <v>14</v>
      </c>
      <c r="B20" s="16" t="s">
        <v>88</v>
      </c>
      <c r="C20" s="20">
        <v>1</v>
      </c>
      <c r="D20" s="18">
        <v>2</v>
      </c>
      <c r="E20" s="2">
        <v>1947</v>
      </c>
      <c r="F20" s="2">
        <v>3</v>
      </c>
      <c r="G20" s="2">
        <v>4</v>
      </c>
      <c r="H20" s="4">
        <v>1</v>
      </c>
      <c r="I20" s="2">
        <v>3</v>
      </c>
      <c r="J20" s="2">
        <v>47</v>
      </c>
      <c r="K20" s="4">
        <v>3358</v>
      </c>
      <c r="L20" s="49">
        <v>36840</v>
      </c>
      <c r="M20" s="19">
        <v>5</v>
      </c>
      <c r="N20" s="2" t="s">
        <v>44</v>
      </c>
      <c r="O20" s="4">
        <v>1</v>
      </c>
      <c r="P20" s="6">
        <v>116</v>
      </c>
      <c r="Q20" s="4" t="s">
        <v>50</v>
      </c>
      <c r="R20" s="4" t="s">
        <v>54</v>
      </c>
      <c r="S20" s="4">
        <v>47</v>
      </c>
      <c r="T20" s="4">
        <f t="shared" si="10"/>
        <v>69</v>
      </c>
      <c r="U20" s="2">
        <v>96</v>
      </c>
      <c r="V20" s="2">
        <v>8</v>
      </c>
      <c r="W20" s="2">
        <v>3</v>
      </c>
      <c r="X20" s="2">
        <v>0</v>
      </c>
      <c r="Y20" s="2">
        <f t="shared" si="2"/>
        <v>107</v>
      </c>
      <c r="Z20" s="2">
        <f t="shared" si="3"/>
        <v>107</v>
      </c>
      <c r="AA20" s="7">
        <f t="shared" si="4"/>
        <v>72</v>
      </c>
      <c r="AB20" s="9">
        <f t="shared" si="5"/>
        <v>89.719626168224295</v>
      </c>
      <c r="AC20" s="9">
        <f t="shared" si="6"/>
        <v>89.719626168224295</v>
      </c>
      <c r="AD20" s="9">
        <f t="shared" si="7"/>
        <v>82.758620689655174</v>
      </c>
      <c r="AE20" s="21">
        <v>36874</v>
      </c>
      <c r="AF20" s="21">
        <v>36874</v>
      </c>
      <c r="AG20" s="2">
        <v>2000</v>
      </c>
      <c r="AH20" s="10">
        <v>53.736986301369861</v>
      </c>
      <c r="AI20" s="21">
        <v>39429</v>
      </c>
      <c r="AJ20" s="3">
        <v>39430</v>
      </c>
      <c r="AK20" s="11">
        <v>2007</v>
      </c>
      <c r="AL20" s="10">
        <v>60.739726027397261</v>
      </c>
      <c r="AM20" s="12">
        <f t="shared" si="8"/>
        <v>7.0027397260273974</v>
      </c>
      <c r="AN20" s="7">
        <v>7</v>
      </c>
      <c r="AO20" s="48">
        <f t="shared" si="9"/>
        <v>2.73972602739736E-3</v>
      </c>
      <c r="AP20" s="25">
        <v>1</v>
      </c>
    </row>
    <row r="21" spans="1:42" s="13" customFormat="1" ht="14" x14ac:dyDescent="0.3">
      <c r="A21" s="79">
        <v>14</v>
      </c>
      <c r="B21" s="16" t="s">
        <v>89</v>
      </c>
      <c r="C21" s="20">
        <v>0</v>
      </c>
      <c r="D21" s="2">
        <v>1</v>
      </c>
      <c r="E21" s="2">
        <v>1943</v>
      </c>
      <c r="F21" s="2">
        <v>1</v>
      </c>
      <c r="G21" s="2">
        <v>1</v>
      </c>
      <c r="H21" s="4">
        <v>1</v>
      </c>
      <c r="I21" s="2">
        <v>3</v>
      </c>
      <c r="J21" s="2">
        <v>47</v>
      </c>
      <c r="K21" s="4">
        <v>3358</v>
      </c>
      <c r="L21" s="49">
        <v>36840</v>
      </c>
      <c r="M21" s="19">
        <v>5</v>
      </c>
      <c r="N21" s="2" t="s">
        <v>44</v>
      </c>
      <c r="O21" s="4">
        <v>1</v>
      </c>
      <c r="P21" s="6">
        <v>116</v>
      </c>
      <c r="Q21" s="4" t="s">
        <v>50</v>
      </c>
      <c r="R21" s="4" t="s">
        <v>54</v>
      </c>
      <c r="S21" s="4">
        <v>47</v>
      </c>
      <c r="T21" s="4">
        <f t="shared" si="10"/>
        <v>69</v>
      </c>
      <c r="U21" s="2">
        <v>96</v>
      </c>
      <c r="V21" s="2">
        <v>8</v>
      </c>
      <c r="W21" s="2">
        <v>3</v>
      </c>
      <c r="X21" s="2">
        <v>0</v>
      </c>
      <c r="Y21" s="2">
        <f t="shared" si="2"/>
        <v>107</v>
      </c>
      <c r="Z21" s="2">
        <f t="shared" si="3"/>
        <v>107</v>
      </c>
      <c r="AA21" s="7">
        <f t="shared" si="4"/>
        <v>72</v>
      </c>
      <c r="AB21" s="9">
        <f t="shared" si="5"/>
        <v>89.719626168224295</v>
      </c>
      <c r="AC21" s="9">
        <f t="shared" si="6"/>
        <v>89.719626168224295</v>
      </c>
      <c r="AD21" s="9">
        <f t="shared" si="7"/>
        <v>82.758620689655174</v>
      </c>
      <c r="AE21" s="21">
        <v>36874</v>
      </c>
      <c r="AF21" s="21">
        <v>36874</v>
      </c>
      <c r="AG21" s="2">
        <v>2000</v>
      </c>
      <c r="AH21" s="10">
        <v>57.638356164383559</v>
      </c>
      <c r="AI21" s="21">
        <v>39429</v>
      </c>
      <c r="AJ21" s="3">
        <v>39430</v>
      </c>
      <c r="AK21" s="11">
        <v>2007</v>
      </c>
      <c r="AL21" s="10">
        <v>64.641095890410952</v>
      </c>
      <c r="AM21" s="12">
        <f t="shared" si="8"/>
        <v>7.0027397260273974</v>
      </c>
      <c r="AN21" s="7">
        <v>7</v>
      </c>
      <c r="AO21" s="48">
        <f t="shared" si="9"/>
        <v>2.73972602739736E-3</v>
      </c>
      <c r="AP21" s="25">
        <v>2</v>
      </c>
    </row>
    <row r="22" spans="1:42" s="13" customFormat="1" ht="14" x14ac:dyDescent="0.3">
      <c r="A22" s="79">
        <v>14</v>
      </c>
      <c r="B22" s="16" t="s">
        <v>90</v>
      </c>
      <c r="C22" s="20">
        <v>0</v>
      </c>
      <c r="D22" s="18">
        <v>2</v>
      </c>
      <c r="E22" s="2" t="s">
        <v>44</v>
      </c>
      <c r="F22" s="2" t="s">
        <v>44</v>
      </c>
      <c r="G22" s="2" t="s">
        <v>44</v>
      </c>
      <c r="H22" s="4">
        <v>1</v>
      </c>
      <c r="I22" s="2">
        <v>3</v>
      </c>
      <c r="J22" s="2">
        <v>47</v>
      </c>
      <c r="K22" s="4">
        <v>3358</v>
      </c>
      <c r="L22" s="49">
        <v>36840</v>
      </c>
      <c r="M22" s="19">
        <v>5</v>
      </c>
      <c r="N22" s="2" t="s">
        <v>44</v>
      </c>
      <c r="O22" s="4">
        <v>1</v>
      </c>
      <c r="P22" s="6">
        <v>116</v>
      </c>
      <c r="Q22" s="4" t="s">
        <v>50</v>
      </c>
      <c r="R22" s="4" t="s">
        <v>54</v>
      </c>
      <c r="S22" s="4">
        <v>47</v>
      </c>
      <c r="T22" s="4">
        <f t="shared" si="10"/>
        <v>69</v>
      </c>
      <c r="U22" s="2">
        <v>96</v>
      </c>
      <c r="V22" s="2">
        <v>8</v>
      </c>
      <c r="W22" s="2">
        <v>3</v>
      </c>
      <c r="X22" s="2">
        <v>0</v>
      </c>
      <c r="Y22" s="2">
        <f t="shared" si="2"/>
        <v>107</v>
      </c>
      <c r="Z22" s="2">
        <f t="shared" si="3"/>
        <v>107</v>
      </c>
      <c r="AA22" s="7">
        <f t="shared" si="4"/>
        <v>72</v>
      </c>
      <c r="AB22" s="9">
        <f t="shared" si="5"/>
        <v>89.719626168224295</v>
      </c>
      <c r="AC22" s="9">
        <f t="shared" si="6"/>
        <v>89.719626168224295</v>
      </c>
      <c r="AD22" s="9">
        <f t="shared" si="7"/>
        <v>82.758620689655174</v>
      </c>
      <c r="AE22" s="21">
        <v>36874</v>
      </c>
      <c r="AF22" s="21">
        <v>36874</v>
      </c>
      <c r="AG22" s="2">
        <v>2000</v>
      </c>
      <c r="AH22" s="10" t="e">
        <v>#VALUE!</v>
      </c>
      <c r="AI22" s="21">
        <v>39429</v>
      </c>
      <c r="AJ22" s="3">
        <v>39430</v>
      </c>
      <c r="AK22" s="11">
        <v>2007</v>
      </c>
      <c r="AL22" s="10" t="e">
        <v>#VALUE!</v>
      </c>
      <c r="AM22" s="12">
        <f t="shared" si="8"/>
        <v>7.0027397260273974</v>
      </c>
      <c r="AN22" s="7">
        <v>7</v>
      </c>
      <c r="AO22" s="48">
        <f t="shared" si="9"/>
        <v>2.73972602739736E-3</v>
      </c>
      <c r="AP22" s="25">
        <v>1</v>
      </c>
    </row>
    <row r="23" spans="1:42" s="13" customFormat="1" ht="14" x14ac:dyDescent="0.3">
      <c r="A23" s="79">
        <v>14</v>
      </c>
      <c r="B23" s="16" t="s">
        <v>91</v>
      </c>
      <c r="C23" s="20">
        <v>1</v>
      </c>
      <c r="D23" s="2">
        <v>1</v>
      </c>
      <c r="E23" s="2">
        <v>1938</v>
      </c>
      <c r="F23" s="2">
        <v>1</v>
      </c>
      <c r="G23" s="2">
        <v>1</v>
      </c>
      <c r="H23" s="4">
        <v>1</v>
      </c>
      <c r="I23" s="2">
        <v>3</v>
      </c>
      <c r="J23" s="2">
        <v>47</v>
      </c>
      <c r="K23" s="4">
        <v>3358</v>
      </c>
      <c r="L23" s="49">
        <v>36840</v>
      </c>
      <c r="M23" s="19">
        <v>5</v>
      </c>
      <c r="N23" s="2" t="s">
        <v>44</v>
      </c>
      <c r="O23" s="4">
        <v>1</v>
      </c>
      <c r="P23" s="6">
        <v>116</v>
      </c>
      <c r="Q23" s="4" t="s">
        <v>50</v>
      </c>
      <c r="R23" s="4" t="s">
        <v>54</v>
      </c>
      <c r="S23" s="4">
        <v>47</v>
      </c>
      <c r="T23" s="4">
        <f t="shared" si="10"/>
        <v>69</v>
      </c>
      <c r="U23" s="2">
        <v>96</v>
      </c>
      <c r="V23" s="2">
        <v>8</v>
      </c>
      <c r="W23" s="2">
        <v>3</v>
      </c>
      <c r="X23" s="2">
        <v>0</v>
      </c>
      <c r="Y23" s="2">
        <f t="shared" si="2"/>
        <v>107</v>
      </c>
      <c r="Z23" s="2">
        <f t="shared" si="3"/>
        <v>107</v>
      </c>
      <c r="AA23" s="7">
        <f t="shared" si="4"/>
        <v>72</v>
      </c>
      <c r="AB23" s="9">
        <f t="shared" si="5"/>
        <v>89.719626168224295</v>
      </c>
      <c r="AC23" s="9">
        <f t="shared" si="6"/>
        <v>89.719626168224295</v>
      </c>
      <c r="AD23" s="9">
        <f t="shared" si="7"/>
        <v>82.758620689655174</v>
      </c>
      <c r="AE23" s="21">
        <v>36874</v>
      </c>
      <c r="AF23" s="21">
        <v>36874</v>
      </c>
      <c r="AG23" s="2">
        <v>2000</v>
      </c>
      <c r="AH23" s="10">
        <v>62.476712328767121</v>
      </c>
      <c r="AI23" s="21">
        <v>39429</v>
      </c>
      <c r="AJ23" s="3">
        <v>39430</v>
      </c>
      <c r="AK23" s="11">
        <v>2007</v>
      </c>
      <c r="AL23" s="10">
        <v>69.479452054794521</v>
      </c>
      <c r="AM23" s="12">
        <f t="shared" si="8"/>
        <v>7.0027397260273974</v>
      </c>
      <c r="AN23" s="7">
        <v>7</v>
      </c>
      <c r="AO23" s="48">
        <f t="shared" si="9"/>
        <v>2.73972602739736E-3</v>
      </c>
      <c r="AP23" s="25">
        <v>1</v>
      </c>
    </row>
    <row r="24" spans="1:42" s="13" customFormat="1" ht="14" x14ac:dyDescent="0.3">
      <c r="A24" s="80">
        <v>14</v>
      </c>
      <c r="B24" s="16" t="s">
        <v>92</v>
      </c>
      <c r="C24" s="20">
        <v>1</v>
      </c>
      <c r="D24" s="4">
        <v>1</v>
      </c>
      <c r="E24" s="2">
        <v>1938</v>
      </c>
      <c r="F24" s="4">
        <v>4</v>
      </c>
      <c r="G24" s="4">
        <v>1</v>
      </c>
      <c r="H24" s="4">
        <v>1</v>
      </c>
      <c r="I24" s="2">
        <v>3</v>
      </c>
      <c r="J24" s="4">
        <v>47</v>
      </c>
      <c r="K24" s="4">
        <v>3358</v>
      </c>
      <c r="L24" s="15">
        <v>36840</v>
      </c>
      <c r="M24" s="19">
        <v>5</v>
      </c>
      <c r="N24" s="2" t="s">
        <v>44</v>
      </c>
      <c r="O24" s="4">
        <v>1</v>
      </c>
      <c r="P24" s="6">
        <v>116</v>
      </c>
      <c r="Q24" s="4" t="s">
        <v>50</v>
      </c>
      <c r="R24" s="4" t="s">
        <v>54</v>
      </c>
      <c r="S24" s="4">
        <v>47</v>
      </c>
      <c r="T24" s="4">
        <f t="shared" si="10"/>
        <v>69</v>
      </c>
      <c r="U24" s="4">
        <v>94</v>
      </c>
      <c r="V24" s="4">
        <v>7</v>
      </c>
      <c r="W24" s="4">
        <v>6</v>
      </c>
      <c r="X24" s="4">
        <v>0</v>
      </c>
      <c r="Y24" s="4">
        <f t="shared" si="2"/>
        <v>107</v>
      </c>
      <c r="Z24" s="4">
        <f t="shared" si="3"/>
        <v>107</v>
      </c>
      <c r="AA24" s="4">
        <f t="shared" si="4"/>
        <v>72</v>
      </c>
      <c r="AB24" s="9">
        <f t="shared" si="5"/>
        <v>87.850467289719631</v>
      </c>
      <c r="AC24" s="9">
        <f t="shared" si="6"/>
        <v>87.850467289719631</v>
      </c>
      <c r="AD24" s="9">
        <f t="shared" si="7"/>
        <v>81.034482758620683</v>
      </c>
      <c r="AE24" s="21">
        <v>36874</v>
      </c>
      <c r="AF24" s="21">
        <v>36874</v>
      </c>
      <c r="AG24" s="2">
        <v>2000</v>
      </c>
      <c r="AH24" s="10">
        <v>62.476712328767121</v>
      </c>
      <c r="AI24" s="21">
        <v>39429</v>
      </c>
      <c r="AJ24" s="3">
        <v>39430</v>
      </c>
      <c r="AK24" s="4">
        <v>2007</v>
      </c>
      <c r="AL24" s="10">
        <v>69.479452054794521</v>
      </c>
      <c r="AM24" s="12">
        <f t="shared" si="8"/>
        <v>7.0027397260273974</v>
      </c>
      <c r="AN24" s="7">
        <v>7</v>
      </c>
      <c r="AO24" s="9">
        <f t="shared" si="9"/>
        <v>2.73972602739736E-3</v>
      </c>
      <c r="AP24" s="25">
        <v>1</v>
      </c>
    </row>
    <row r="25" spans="1:42" s="13" customFormat="1" ht="14" x14ac:dyDescent="0.3">
      <c r="A25" s="79">
        <v>14</v>
      </c>
      <c r="B25" s="16" t="s">
        <v>93</v>
      </c>
      <c r="C25" s="20">
        <v>2</v>
      </c>
      <c r="D25" s="2">
        <v>1</v>
      </c>
      <c r="E25" s="2">
        <v>1959</v>
      </c>
      <c r="F25" s="2">
        <v>2</v>
      </c>
      <c r="G25" s="2">
        <v>2</v>
      </c>
      <c r="H25" s="4">
        <v>1</v>
      </c>
      <c r="I25" s="2">
        <v>3</v>
      </c>
      <c r="J25" s="2">
        <v>47</v>
      </c>
      <c r="K25" s="4">
        <v>3358</v>
      </c>
      <c r="L25" s="49">
        <v>36840</v>
      </c>
      <c r="M25" s="19">
        <v>5</v>
      </c>
      <c r="N25" s="2" t="s">
        <v>44</v>
      </c>
      <c r="O25" s="4">
        <v>1</v>
      </c>
      <c r="P25" s="6">
        <v>116</v>
      </c>
      <c r="Q25" s="4" t="s">
        <v>50</v>
      </c>
      <c r="R25" s="4" t="s">
        <v>54</v>
      </c>
      <c r="S25" s="4">
        <v>47</v>
      </c>
      <c r="T25" s="4">
        <f t="shared" si="10"/>
        <v>69</v>
      </c>
      <c r="U25" s="2">
        <v>96</v>
      </c>
      <c r="V25" s="2">
        <v>8</v>
      </c>
      <c r="W25" s="2">
        <v>3</v>
      </c>
      <c r="X25" s="2">
        <v>0</v>
      </c>
      <c r="Y25" s="2">
        <f t="shared" si="2"/>
        <v>107</v>
      </c>
      <c r="Z25" s="2">
        <f t="shared" si="3"/>
        <v>107</v>
      </c>
      <c r="AA25" s="7">
        <f t="shared" si="4"/>
        <v>72</v>
      </c>
      <c r="AB25" s="9">
        <f t="shared" si="5"/>
        <v>89.719626168224295</v>
      </c>
      <c r="AC25" s="9">
        <f t="shared" si="6"/>
        <v>89.719626168224295</v>
      </c>
      <c r="AD25" s="9">
        <f t="shared" si="7"/>
        <v>82.758620689655174</v>
      </c>
      <c r="AE25" s="21">
        <v>36874</v>
      </c>
      <c r="AF25" s="21">
        <v>36874</v>
      </c>
      <c r="AG25" s="2">
        <v>2000</v>
      </c>
      <c r="AH25" s="10">
        <v>41.843835616438355</v>
      </c>
      <c r="AI25" s="21">
        <v>39429</v>
      </c>
      <c r="AJ25" s="3">
        <v>39430</v>
      </c>
      <c r="AK25" s="11">
        <v>2007</v>
      </c>
      <c r="AL25" s="10">
        <v>48.846575342465755</v>
      </c>
      <c r="AM25" s="12">
        <f t="shared" si="8"/>
        <v>7.0027397260273974</v>
      </c>
      <c r="AN25" s="7">
        <v>7</v>
      </c>
      <c r="AO25" s="48">
        <f t="shared" si="9"/>
        <v>2.73972602739736E-3</v>
      </c>
      <c r="AP25" s="25">
        <v>1</v>
      </c>
    </row>
    <row r="26" spans="1:42" s="13" customFormat="1" ht="14" x14ac:dyDescent="0.3">
      <c r="A26" s="79">
        <v>14</v>
      </c>
      <c r="B26" s="16" t="s">
        <v>94</v>
      </c>
      <c r="C26" s="20">
        <v>0</v>
      </c>
      <c r="D26" s="2">
        <v>1</v>
      </c>
      <c r="E26" s="2">
        <v>1939</v>
      </c>
      <c r="F26" s="2">
        <v>1</v>
      </c>
      <c r="G26" s="2">
        <v>1</v>
      </c>
      <c r="H26" s="4">
        <v>1</v>
      </c>
      <c r="I26" s="2">
        <v>3</v>
      </c>
      <c r="J26" s="2">
        <v>47</v>
      </c>
      <c r="K26" s="4">
        <v>3358</v>
      </c>
      <c r="L26" s="49">
        <v>36840</v>
      </c>
      <c r="M26" s="19">
        <v>5</v>
      </c>
      <c r="N26" s="2" t="s">
        <v>44</v>
      </c>
      <c r="O26" s="4">
        <v>1</v>
      </c>
      <c r="P26" s="6">
        <v>116</v>
      </c>
      <c r="Q26" s="4" t="s">
        <v>50</v>
      </c>
      <c r="R26" s="4" t="s">
        <v>54</v>
      </c>
      <c r="S26" s="4">
        <v>47</v>
      </c>
      <c r="T26" s="4">
        <f t="shared" si="10"/>
        <v>69</v>
      </c>
      <c r="U26" s="2">
        <v>96</v>
      </c>
      <c r="V26" s="2">
        <v>8</v>
      </c>
      <c r="W26" s="2">
        <v>3</v>
      </c>
      <c r="X26" s="2">
        <v>0</v>
      </c>
      <c r="Y26" s="2">
        <f t="shared" si="2"/>
        <v>107</v>
      </c>
      <c r="Z26" s="2">
        <f t="shared" si="3"/>
        <v>107</v>
      </c>
      <c r="AA26" s="7">
        <f t="shared" si="4"/>
        <v>72</v>
      </c>
      <c r="AB26" s="9">
        <f t="shared" si="5"/>
        <v>89.719626168224295</v>
      </c>
      <c r="AC26" s="9">
        <f t="shared" si="6"/>
        <v>89.719626168224295</v>
      </c>
      <c r="AD26" s="9">
        <f t="shared" si="7"/>
        <v>82.758620689655174</v>
      </c>
      <c r="AE26" s="21">
        <v>36874</v>
      </c>
      <c r="AF26" s="21">
        <v>36874</v>
      </c>
      <c r="AG26" s="2">
        <v>2000</v>
      </c>
      <c r="AH26" s="10">
        <v>61.564383561643837</v>
      </c>
      <c r="AI26" s="21">
        <v>39429</v>
      </c>
      <c r="AJ26" s="3">
        <v>39430</v>
      </c>
      <c r="AK26" s="11">
        <v>2007</v>
      </c>
      <c r="AL26" s="10">
        <v>68.567123287671237</v>
      </c>
      <c r="AM26" s="12">
        <f t="shared" si="8"/>
        <v>7.0027397260273974</v>
      </c>
      <c r="AN26" s="7">
        <v>7</v>
      </c>
      <c r="AO26" s="48">
        <f t="shared" si="9"/>
        <v>2.73972602739736E-3</v>
      </c>
      <c r="AP26" s="25">
        <v>1</v>
      </c>
    </row>
    <row r="27" spans="1:42" s="13" customFormat="1" ht="14" x14ac:dyDescent="0.3">
      <c r="A27" s="80">
        <v>14</v>
      </c>
      <c r="B27" s="16" t="s">
        <v>95</v>
      </c>
      <c r="C27" s="20">
        <v>0</v>
      </c>
      <c r="D27" s="4">
        <v>1</v>
      </c>
      <c r="E27" s="2">
        <v>1939</v>
      </c>
      <c r="F27" s="4">
        <v>5</v>
      </c>
      <c r="G27" s="4">
        <v>1</v>
      </c>
      <c r="H27" s="4">
        <v>1</v>
      </c>
      <c r="I27" s="2">
        <v>3</v>
      </c>
      <c r="J27" s="4">
        <v>47</v>
      </c>
      <c r="K27" s="4">
        <v>3358</v>
      </c>
      <c r="L27" s="15">
        <v>36840</v>
      </c>
      <c r="M27" s="19">
        <v>5</v>
      </c>
      <c r="N27" s="2" t="s">
        <v>44</v>
      </c>
      <c r="O27" s="4">
        <v>1</v>
      </c>
      <c r="P27" s="6">
        <v>116</v>
      </c>
      <c r="Q27" s="4" t="s">
        <v>50</v>
      </c>
      <c r="R27" s="4" t="s">
        <v>54</v>
      </c>
      <c r="S27" s="4">
        <v>47</v>
      </c>
      <c r="T27" s="4">
        <f t="shared" si="10"/>
        <v>69</v>
      </c>
      <c r="U27" s="4">
        <v>94</v>
      </c>
      <c r="V27" s="4">
        <v>7</v>
      </c>
      <c r="W27" s="4">
        <v>6</v>
      </c>
      <c r="X27" s="4">
        <v>0</v>
      </c>
      <c r="Y27" s="4">
        <f t="shared" si="2"/>
        <v>107</v>
      </c>
      <c r="Z27" s="4">
        <f t="shared" si="3"/>
        <v>107</v>
      </c>
      <c r="AA27" s="4">
        <f t="shared" si="4"/>
        <v>72</v>
      </c>
      <c r="AB27" s="9">
        <f t="shared" si="5"/>
        <v>87.850467289719631</v>
      </c>
      <c r="AC27" s="9">
        <f t="shared" si="6"/>
        <v>87.850467289719631</v>
      </c>
      <c r="AD27" s="9">
        <f t="shared" si="7"/>
        <v>81.034482758620683</v>
      </c>
      <c r="AE27" s="21">
        <v>36874</v>
      </c>
      <c r="AF27" s="21">
        <v>36874</v>
      </c>
      <c r="AG27" s="2">
        <v>2000</v>
      </c>
      <c r="AH27" s="10">
        <v>61.564383561643837</v>
      </c>
      <c r="AI27" s="21">
        <v>39429</v>
      </c>
      <c r="AJ27" s="3">
        <v>39430</v>
      </c>
      <c r="AK27" s="4">
        <v>2007</v>
      </c>
      <c r="AL27" s="10">
        <v>68.567123287671237</v>
      </c>
      <c r="AM27" s="12">
        <f t="shared" si="8"/>
        <v>7.0027397260273974</v>
      </c>
      <c r="AN27" s="7">
        <v>7</v>
      </c>
      <c r="AO27" s="9">
        <f t="shared" si="9"/>
        <v>2.73972602739736E-3</v>
      </c>
      <c r="AP27" s="25">
        <v>1</v>
      </c>
    </row>
    <row r="28" spans="1:42" s="13" customFormat="1" ht="14" x14ac:dyDescent="0.3">
      <c r="A28" s="79">
        <v>14</v>
      </c>
      <c r="B28" s="16" t="s">
        <v>96</v>
      </c>
      <c r="C28" s="20">
        <v>2</v>
      </c>
      <c r="D28" s="2">
        <v>1</v>
      </c>
      <c r="E28" s="2">
        <v>1954</v>
      </c>
      <c r="F28" s="2">
        <v>2</v>
      </c>
      <c r="G28" s="2">
        <v>2</v>
      </c>
      <c r="H28" s="4">
        <v>1</v>
      </c>
      <c r="I28" s="2">
        <v>3</v>
      </c>
      <c r="J28" s="2">
        <v>47</v>
      </c>
      <c r="K28" s="4">
        <v>3358</v>
      </c>
      <c r="L28" s="49">
        <v>36840</v>
      </c>
      <c r="M28" s="19">
        <v>5</v>
      </c>
      <c r="N28" s="2" t="s">
        <v>44</v>
      </c>
      <c r="O28" s="4">
        <v>1</v>
      </c>
      <c r="P28" s="6">
        <v>116</v>
      </c>
      <c r="Q28" s="4" t="s">
        <v>50</v>
      </c>
      <c r="R28" s="4" t="s">
        <v>54</v>
      </c>
      <c r="S28" s="4">
        <v>47</v>
      </c>
      <c r="T28" s="4">
        <f t="shared" si="10"/>
        <v>69</v>
      </c>
      <c r="U28" s="2">
        <v>96</v>
      </c>
      <c r="V28" s="2">
        <v>8</v>
      </c>
      <c r="W28" s="2">
        <v>3</v>
      </c>
      <c r="X28" s="2">
        <v>0</v>
      </c>
      <c r="Y28" s="2">
        <f t="shared" si="2"/>
        <v>107</v>
      </c>
      <c r="Z28" s="2">
        <f t="shared" si="3"/>
        <v>107</v>
      </c>
      <c r="AA28" s="7">
        <f t="shared" si="4"/>
        <v>72</v>
      </c>
      <c r="AB28" s="9">
        <f t="shared" si="5"/>
        <v>89.719626168224295</v>
      </c>
      <c r="AC28" s="9">
        <f t="shared" si="6"/>
        <v>89.719626168224295</v>
      </c>
      <c r="AD28" s="9">
        <f t="shared" si="7"/>
        <v>82.758620689655174</v>
      </c>
      <c r="AE28" s="21">
        <v>36874</v>
      </c>
      <c r="AF28" s="21">
        <v>36874</v>
      </c>
      <c r="AG28" s="2">
        <v>2000</v>
      </c>
      <c r="AH28" s="10">
        <v>46.597260273972601</v>
      </c>
      <c r="AI28" s="21">
        <v>39429</v>
      </c>
      <c r="AJ28" s="3">
        <v>39430</v>
      </c>
      <c r="AK28" s="11">
        <v>2007</v>
      </c>
      <c r="AL28" s="10">
        <v>53.6</v>
      </c>
      <c r="AM28" s="12">
        <f t="shared" si="8"/>
        <v>7.0027397260273974</v>
      </c>
      <c r="AN28" s="7">
        <v>7</v>
      </c>
      <c r="AO28" s="48">
        <f t="shared" si="9"/>
        <v>2.73972602739736E-3</v>
      </c>
      <c r="AP28" s="25">
        <v>2</v>
      </c>
    </row>
    <row r="29" spans="1:42" s="13" customFormat="1" ht="14" x14ac:dyDescent="0.3">
      <c r="A29" s="79">
        <v>14</v>
      </c>
      <c r="B29" s="16" t="s">
        <v>97</v>
      </c>
      <c r="C29" s="20">
        <v>0</v>
      </c>
      <c r="D29" s="2">
        <v>1</v>
      </c>
      <c r="E29" s="2">
        <v>1954</v>
      </c>
      <c r="F29" s="2">
        <v>1</v>
      </c>
      <c r="G29" s="2">
        <v>1</v>
      </c>
      <c r="H29" s="4">
        <v>1</v>
      </c>
      <c r="I29" s="2">
        <v>3</v>
      </c>
      <c r="J29" s="2">
        <v>47</v>
      </c>
      <c r="K29" s="4">
        <v>3358</v>
      </c>
      <c r="L29" s="49">
        <v>36840</v>
      </c>
      <c r="M29" s="19">
        <v>5</v>
      </c>
      <c r="N29" s="2" t="s">
        <v>44</v>
      </c>
      <c r="O29" s="4">
        <v>1</v>
      </c>
      <c r="P29" s="6">
        <v>116</v>
      </c>
      <c r="Q29" s="4" t="s">
        <v>50</v>
      </c>
      <c r="R29" s="4" t="s">
        <v>54</v>
      </c>
      <c r="S29" s="4">
        <v>47</v>
      </c>
      <c r="T29" s="4">
        <f t="shared" si="10"/>
        <v>69</v>
      </c>
      <c r="U29" s="2">
        <v>96</v>
      </c>
      <c r="V29" s="2">
        <v>8</v>
      </c>
      <c r="W29" s="2">
        <v>3</v>
      </c>
      <c r="X29" s="2">
        <v>0</v>
      </c>
      <c r="Y29" s="2">
        <f t="shared" si="2"/>
        <v>107</v>
      </c>
      <c r="Z29" s="2">
        <f t="shared" si="3"/>
        <v>107</v>
      </c>
      <c r="AA29" s="7">
        <f t="shared" si="4"/>
        <v>72</v>
      </c>
      <c r="AB29" s="9">
        <f t="shared" si="5"/>
        <v>89.719626168224295</v>
      </c>
      <c r="AC29" s="9">
        <f t="shared" si="6"/>
        <v>89.719626168224295</v>
      </c>
      <c r="AD29" s="9">
        <f t="shared" si="7"/>
        <v>82.758620689655174</v>
      </c>
      <c r="AE29" s="21">
        <v>36874</v>
      </c>
      <c r="AF29" s="21">
        <v>36874</v>
      </c>
      <c r="AG29" s="2">
        <v>2000</v>
      </c>
      <c r="AH29" s="10">
        <v>46.136986301369866</v>
      </c>
      <c r="AI29" s="21">
        <v>39429</v>
      </c>
      <c r="AJ29" s="3">
        <v>38292</v>
      </c>
      <c r="AK29" s="11">
        <v>2004</v>
      </c>
      <c r="AL29" s="10">
        <v>50.021917808219179</v>
      </c>
      <c r="AM29" s="12">
        <f t="shared" si="8"/>
        <v>3.8849315068493149</v>
      </c>
      <c r="AN29" s="7">
        <v>7</v>
      </c>
      <c r="AO29" s="48">
        <f t="shared" si="9"/>
        <v>-3.1150684931506851</v>
      </c>
      <c r="AP29" s="25">
        <v>2</v>
      </c>
    </row>
    <row r="30" spans="1:42" s="13" customFormat="1" ht="14" x14ac:dyDescent="0.3">
      <c r="A30" s="79">
        <v>14</v>
      </c>
      <c r="B30" s="16" t="s">
        <v>98</v>
      </c>
      <c r="C30" s="20">
        <v>0</v>
      </c>
      <c r="D30" s="2">
        <v>1</v>
      </c>
      <c r="E30" s="2">
        <v>1938</v>
      </c>
      <c r="F30" s="2">
        <v>1</v>
      </c>
      <c r="G30" s="2">
        <v>1</v>
      </c>
      <c r="H30" s="4">
        <v>1</v>
      </c>
      <c r="I30" s="2">
        <v>3</v>
      </c>
      <c r="J30" s="2">
        <v>47</v>
      </c>
      <c r="K30" s="4">
        <v>3358</v>
      </c>
      <c r="L30" s="49">
        <v>36840</v>
      </c>
      <c r="M30" s="19">
        <v>5</v>
      </c>
      <c r="N30" s="2" t="s">
        <v>44</v>
      </c>
      <c r="O30" s="4">
        <v>1</v>
      </c>
      <c r="P30" s="6">
        <v>116</v>
      </c>
      <c r="Q30" s="4" t="s">
        <v>50</v>
      </c>
      <c r="R30" s="4" t="s">
        <v>54</v>
      </c>
      <c r="S30" s="4">
        <v>47</v>
      </c>
      <c r="T30" s="4">
        <f t="shared" si="10"/>
        <v>69</v>
      </c>
      <c r="U30" s="2">
        <v>96</v>
      </c>
      <c r="V30" s="2">
        <v>8</v>
      </c>
      <c r="W30" s="2">
        <v>3</v>
      </c>
      <c r="X30" s="2">
        <v>0</v>
      </c>
      <c r="Y30" s="2">
        <f t="shared" si="2"/>
        <v>107</v>
      </c>
      <c r="Z30" s="2">
        <f t="shared" si="3"/>
        <v>107</v>
      </c>
      <c r="AA30" s="7">
        <f t="shared" si="4"/>
        <v>72</v>
      </c>
      <c r="AB30" s="9">
        <f t="shared" si="5"/>
        <v>89.719626168224295</v>
      </c>
      <c r="AC30" s="9">
        <f t="shared" si="6"/>
        <v>89.719626168224295</v>
      </c>
      <c r="AD30" s="9">
        <f t="shared" si="7"/>
        <v>82.758620689655174</v>
      </c>
      <c r="AE30" s="21">
        <v>36874</v>
      </c>
      <c r="AF30" s="21">
        <v>36874</v>
      </c>
      <c r="AG30" s="2">
        <v>2000</v>
      </c>
      <c r="AH30" s="10">
        <v>62.227397260273975</v>
      </c>
      <c r="AI30" s="21">
        <v>39429</v>
      </c>
      <c r="AJ30" s="3">
        <v>39430</v>
      </c>
      <c r="AK30" s="11">
        <v>2007</v>
      </c>
      <c r="AL30" s="10">
        <v>69.230136986301375</v>
      </c>
      <c r="AM30" s="12">
        <f t="shared" si="8"/>
        <v>7.0027397260273974</v>
      </c>
      <c r="AN30" s="7">
        <v>7</v>
      </c>
      <c r="AO30" s="48">
        <f t="shared" si="9"/>
        <v>2.73972602739736E-3</v>
      </c>
      <c r="AP30" s="25">
        <v>2</v>
      </c>
    </row>
    <row r="31" spans="1:42" s="13" customFormat="1" ht="14" x14ac:dyDescent="0.3">
      <c r="A31" s="79">
        <v>14</v>
      </c>
      <c r="B31" s="16" t="s">
        <v>99</v>
      </c>
      <c r="C31" s="20">
        <v>0</v>
      </c>
      <c r="D31" s="18">
        <v>2</v>
      </c>
      <c r="E31" s="2" t="s">
        <v>44</v>
      </c>
      <c r="F31" s="2" t="s">
        <v>44</v>
      </c>
      <c r="G31" s="2" t="s">
        <v>44</v>
      </c>
      <c r="H31" s="4">
        <v>1</v>
      </c>
      <c r="I31" s="2">
        <v>3</v>
      </c>
      <c r="J31" s="2">
        <v>47</v>
      </c>
      <c r="K31" s="4">
        <v>3358</v>
      </c>
      <c r="L31" s="49">
        <v>36840</v>
      </c>
      <c r="M31" s="19">
        <v>5</v>
      </c>
      <c r="N31" s="2" t="s">
        <v>44</v>
      </c>
      <c r="O31" s="4">
        <v>1</v>
      </c>
      <c r="P31" s="6">
        <v>116</v>
      </c>
      <c r="Q31" s="4" t="s">
        <v>50</v>
      </c>
      <c r="R31" s="4" t="s">
        <v>54</v>
      </c>
      <c r="S31" s="4">
        <v>47</v>
      </c>
      <c r="T31" s="4">
        <f t="shared" si="10"/>
        <v>69</v>
      </c>
      <c r="U31" s="2">
        <v>96</v>
      </c>
      <c r="V31" s="2">
        <v>8</v>
      </c>
      <c r="W31" s="2">
        <v>3</v>
      </c>
      <c r="X31" s="2">
        <v>0</v>
      </c>
      <c r="Y31" s="2">
        <f t="shared" si="2"/>
        <v>107</v>
      </c>
      <c r="Z31" s="2">
        <f t="shared" si="3"/>
        <v>107</v>
      </c>
      <c r="AA31" s="7">
        <f t="shared" si="4"/>
        <v>72</v>
      </c>
      <c r="AB31" s="9">
        <f t="shared" si="5"/>
        <v>89.719626168224295</v>
      </c>
      <c r="AC31" s="9">
        <f t="shared" si="6"/>
        <v>89.719626168224295</v>
      </c>
      <c r="AD31" s="9">
        <f t="shared" si="7"/>
        <v>82.758620689655174</v>
      </c>
      <c r="AE31" s="21">
        <v>36874</v>
      </c>
      <c r="AF31" s="21">
        <v>36874</v>
      </c>
      <c r="AG31" s="2">
        <v>2000</v>
      </c>
      <c r="AH31" s="10" t="e">
        <v>#VALUE!</v>
      </c>
      <c r="AI31" s="21">
        <v>39429</v>
      </c>
      <c r="AJ31" s="3">
        <v>39430</v>
      </c>
      <c r="AK31" s="11">
        <v>2007</v>
      </c>
      <c r="AL31" s="10" t="e">
        <v>#VALUE!</v>
      </c>
      <c r="AM31" s="12">
        <f t="shared" si="8"/>
        <v>7.0027397260273974</v>
      </c>
      <c r="AN31" s="7">
        <v>7</v>
      </c>
      <c r="AO31" s="48">
        <f t="shared" si="9"/>
        <v>2.73972602739736E-3</v>
      </c>
      <c r="AP31" s="25">
        <v>2</v>
      </c>
    </row>
    <row r="32" spans="1:42" s="13" customFormat="1" ht="14" x14ac:dyDescent="0.3">
      <c r="A32" s="79">
        <v>14</v>
      </c>
      <c r="B32" s="16" t="s">
        <v>100</v>
      </c>
      <c r="C32" s="20">
        <v>1</v>
      </c>
      <c r="D32" s="2">
        <v>1</v>
      </c>
      <c r="E32" s="2">
        <v>1931</v>
      </c>
      <c r="F32" s="2">
        <v>2</v>
      </c>
      <c r="G32" s="2">
        <v>3</v>
      </c>
      <c r="H32" s="4">
        <v>1</v>
      </c>
      <c r="I32" s="2">
        <v>3</v>
      </c>
      <c r="J32" s="2">
        <v>47</v>
      </c>
      <c r="K32" s="4">
        <v>3358</v>
      </c>
      <c r="L32" s="49">
        <v>36840</v>
      </c>
      <c r="M32" s="19">
        <v>5</v>
      </c>
      <c r="N32" s="2" t="s">
        <v>44</v>
      </c>
      <c r="O32" s="4">
        <v>1</v>
      </c>
      <c r="P32" s="6">
        <v>116</v>
      </c>
      <c r="Q32" s="4" t="s">
        <v>50</v>
      </c>
      <c r="R32" s="4" t="s">
        <v>54</v>
      </c>
      <c r="S32" s="4">
        <v>47</v>
      </c>
      <c r="T32" s="4">
        <f t="shared" si="10"/>
        <v>69</v>
      </c>
      <c r="U32" s="2">
        <v>96</v>
      </c>
      <c r="V32" s="2">
        <v>8</v>
      </c>
      <c r="W32" s="2">
        <v>3</v>
      </c>
      <c r="X32" s="2">
        <v>0</v>
      </c>
      <c r="Y32" s="2">
        <f t="shared" si="2"/>
        <v>107</v>
      </c>
      <c r="Z32" s="2">
        <f t="shared" si="3"/>
        <v>107</v>
      </c>
      <c r="AA32" s="7">
        <f t="shared" si="4"/>
        <v>72</v>
      </c>
      <c r="AB32" s="9">
        <f t="shared" si="5"/>
        <v>89.719626168224295</v>
      </c>
      <c r="AC32" s="9">
        <f t="shared" si="6"/>
        <v>89.719626168224295</v>
      </c>
      <c r="AD32" s="9">
        <f t="shared" si="7"/>
        <v>82.758620689655174</v>
      </c>
      <c r="AE32" s="21">
        <v>36874</v>
      </c>
      <c r="AF32" s="21">
        <v>36874</v>
      </c>
      <c r="AG32" s="2">
        <v>2000</v>
      </c>
      <c r="AH32" s="10">
        <v>69.567123287671237</v>
      </c>
      <c r="AI32" s="21">
        <v>39429</v>
      </c>
      <c r="AJ32" s="3">
        <v>39430</v>
      </c>
      <c r="AK32" s="11">
        <v>2007</v>
      </c>
      <c r="AL32" s="10">
        <v>76.569863013698637</v>
      </c>
      <c r="AM32" s="12">
        <f t="shared" si="8"/>
        <v>7.0027397260273974</v>
      </c>
      <c r="AN32" s="7">
        <v>7</v>
      </c>
      <c r="AO32" s="48">
        <f t="shared" si="9"/>
        <v>2.73972602739736E-3</v>
      </c>
      <c r="AP32" s="25">
        <v>2</v>
      </c>
    </row>
    <row r="33" spans="1:42" s="13" customFormat="1" ht="14" x14ac:dyDescent="0.3">
      <c r="A33" s="79">
        <v>14</v>
      </c>
      <c r="B33" s="16" t="s">
        <v>101</v>
      </c>
      <c r="C33" s="20">
        <v>1</v>
      </c>
      <c r="D33" s="2">
        <v>1</v>
      </c>
      <c r="E33" s="2">
        <v>1948</v>
      </c>
      <c r="F33" s="2">
        <v>1</v>
      </c>
      <c r="G33" s="2">
        <v>1</v>
      </c>
      <c r="H33" s="4">
        <v>1</v>
      </c>
      <c r="I33" s="2">
        <v>3</v>
      </c>
      <c r="J33" s="2">
        <v>47</v>
      </c>
      <c r="K33" s="4">
        <v>3358</v>
      </c>
      <c r="L33" s="49">
        <v>36840</v>
      </c>
      <c r="M33" s="19">
        <v>5</v>
      </c>
      <c r="N33" s="2" t="s">
        <v>44</v>
      </c>
      <c r="O33" s="4">
        <v>1</v>
      </c>
      <c r="P33" s="6">
        <v>116</v>
      </c>
      <c r="Q33" s="4" t="s">
        <v>50</v>
      </c>
      <c r="R33" s="4" t="s">
        <v>54</v>
      </c>
      <c r="S33" s="4">
        <v>47</v>
      </c>
      <c r="T33" s="4">
        <f t="shared" si="10"/>
        <v>69</v>
      </c>
      <c r="U33" s="2">
        <v>96</v>
      </c>
      <c r="V33" s="2">
        <v>8</v>
      </c>
      <c r="W33" s="2">
        <v>3</v>
      </c>
      <c r="X33" s="2">
        <v>0</v>
      </c>
      <c r="Y33" s="2">
        <f t="shared" si="2"/>
        <v>107</v>
      </c>
      <c r="Z33" s="2">
        <f t="shared" si="3"/>
        <v>107</v>
      </c>
      <c r="AA33" s="7">
        <f t="shared" si="4"/>
        <v>72</v>
      </c>
      <c r="AB33" s="9">
        <f t="shared" si="5"/>
        <v>89.719626168224295</v>
      </c>
      <c r="AC33" s="9">
        <f t="shared" si="6"/>
        <v>89.719626168224295</v>
      </c>
      <c r="AD33" s="9">
        <f t="shared" si="7"/>
        <v>82.758620689655174</v>
      </c>
      <c r="AE33" s="21">
        <v>36874</v>
      </c>
      <c r="AF33" s="21">
        <v>36874</v>
      </c>
      <c r="AG33" s="2">
        <v>2000</v>
      </c>
      <c r="AH33" s="10">
        <v>52.126027397260273</v>
      </c>
      <c r="AI33" s="21">
        <v>39429</v>
      </c>
      <c r="AJ33" s="3">
        <v>39430</v>
      </c>
      <c r="AK33" s="11">
        <v>2007</v>
      </c>
      <c r="AL33" s="10">
        <v>59.128767123287673</v>
      </c>
      <c r="AM33" s="12">
        <f t="shared" si="8"/>
        <v>7.0027397260273974</v>
      </c>
      <c r="AN33" s="7">
        <v>7</v>
      </c>
      <c r="AO33" s="48">
        <f t="shared" si="9"/>
        <v>2.73972602739736E-3</v>
      </c>
      <c r="AP33" s="25">
        <v>1</v>
      </c>
    </row>
    <row r="34" spans="1:42" s="13" customFormat="1" ht="14" x14ac:dyDescent="0.3">
      <c r="A34" s="79">
        <v>14</v>
      </c>
      <c r="B34" s="16" t="s">
        <v>102</v>
      </c>
      <c r="C34" s="20">
        <v>1</v>
      </c>
      <c r="D34" s="2">
        <v>1</v>
      </c>
      <c r="E34" s="4">
        <v>1956</v>
      </c>
      <c r="F34" s="2">
        <v>1</v>
      </c>
      <c r="G34" s="2">
        <v>1</v>
      </c>
      <c r="H34" s="4">
        <v>2</v>
      </c>
      <c r="I34" s="2">
        <v>4</v>
      </c>
      <c r="J34" s="2">
        <v>53</v>
      </c>
      <c r="K34" s="2">
        <v>3912</v>
      </c>
      <c r="L34" s="49">
        <v>38379</v>
      </c>
      <c r="M34" s="19">
        <v>5</v>
      </c>
      <c r="N34" s="2" t="s">
        <v>44</v>
      </c>
      <c r="O34" s="4">
        <v>1</v>
      </c>
      <c r="P34" s="6">
        <v>115</v>
      </c>
      <c r="Q34" s="4" t="s">
        <v>49</v>
      </c>
      <c r="R34" s="4" t="s">
        <v>55</v>
      </c>
      <c r="S34" s="4">
        <f>48+17</f>
        <v>65</v>
      </c>
      <c r="T34" s="4">
        <f>50</f>
        <v>50</v>
      </c>
      <c r="U34" s="2">
        <v>96</v>
      </c>
      <c r="V34" s="2">
        <v>5</v>
      </c>
      <c r="W34" s="2">
        <v>5</v>
      </c>
      <c r="X34" s="2">
        <v>0</v>
      </c>
      <c r="Y34" s="2">
        <f t="shared" ref="Y34:Y65" si="11">U34+V34+W34+X34</f>
        <v>106</v>
      </c>
      <c r="Z34" s="2">
        <f t="shared" ref="Z34:Z65" si="12">Y34</f>
        <v>106</v>
      </c>
      <c r="AA34" s="7">
        <f t="shared" ref="AA34:AA69" si="13">ROUNDUP(Y34/3*2,0)</f>
        <v>71</v>
      </c>
      <c r="AB34" s="9">
        <f t="shared" ref="AB34:AB65" si="14">U34/Z34*100</f>
        <v>90.566037735849065</v>
      </c>
      <c r="AC34" s="9">
        <f t="shared" ref="AC34:AC65" si="15">U34/Y34*100</f>
        <v>90.566037735849065</v>
      </c>
      <c r="AD34" s="9">
        <f t="shared" ref="AD34:AD65" si="16">U34/P34*100</f>
        <v>83.478260869565219</v>
      </c>
      <c r="AE34" s="15">
        <v>38379</v>
      </c>
      <c r="AF34" s="15">
        <v>38379</v>
      </c>
      <c r="AG34" s="4">
        <v>2005</v>
      </c>
      <c r="AH34" s="10">
        <v>48.961643835616435</v>
      </c>
      <c r="AI34" s="3">
        <v>39429</v>
      </c>
      <c r="AJ34" s="3">
        <v>39430</v>
      </c>
      <c r="AK34" s="11">
        <v>2007</v>
      </c>
      <c r="AL34" s="10">
        <v>51.841095890410962</v>
      </c>
      <c r="AM34" s="12">
        <f t="shared" ref="AM34:AM65" si="17">(AJ34-AE34)/365</f>
        <v>2.8794520547945206</v>
      </c>
      <c r="AN34" s="7">
        <v>7</v>
      </c>
      <c r="AO34" s="48">
        <f t="shared" ref="AO34:AO65" si="18">AM34-AN34</f>
        <v>-4.1205479452054794</v>
      </c>
      <c r="AP34" s="25">
        <v>2</v>
      </c>
    </row>
    <row r="35" spans="1:42" s="13" customFormat="1" ht="14" x14ac:dyDescent="0.3">
      <c r="A35" s="79">
        <v>14</v>
      </c>
      <c r="B35" s="16" t="s">
        <v>103</v>
      </c>
      <c r="C35" s="20">
        <v>0</v>
      </c>
      <c r="D35" s="4">
        <v>2</v>
      </c>
      <c r="E35" s="2">
        <v>1940</v>
      </c>
      <c r="F35" s="4">
        <v>3</v>
      </c>
      <c r="G35" s="4">
        <v>4</v>
      </c>
      <c r="H35" s="4">
        <v>1</v>
      </c>
      <c r="I35" s="2">
        <v>5</v>
      </c>
      <c r="J35" s="2">
        <v>29</v>
      </c>
      <c r="K35" s="2">
        <v>1895</v>
      </c>
      <c r="L35" s="49">
        <v>39401</v>
      </c>
      <c r="M35" s="19">
        <v>5</v>
      </c>
      <c r="N35" s="2" t="s">
        <v>44</v>
      </c>
      <c r="O35" s="4">
        <v>1</v>
      </c>
      <c r="P35" s="6">
        <v>97</v>
      </c>
      <c r="Q35" s="4" t="s">
        <v>51</v>
      </c>
      <c r="R35" s="4" t="s">
        <v>56</v>
      </c>
      <c r="S35" s="4">
        <f t="shared" ref="S35:S50" si="19">39+24</f>
        <v>63</v>
      </c>
      <c r="T35" s="4">
        <f t="shared" ref="T35:T50" si="20">7+25+2</f>
        <v>34</v>
      </c>
      <c r="U35" s="2">
        <v>85</v>
      </c>
      <c r="V35" s="2">
        <v>4</v>
      </c>
      <c r="W35" s="2">
        <v>0</v>
      </c>
      <c r="X35" s="2">
        <v>0</v>
      </c>
      <c r="Y35" s="2">
        <f t="shared" si="11"/>
        <v>89</v>
      </c>
      <c r="Z35" s="2">
        <f t="shared" si="12"/>
        <v>89</v>
      </c>
      <c r="AA35" s="7">
        <f t="shared" si="13"/>
        <v>60</v>
      </c>
      <c r="AB35" s="8">
        <f t="shared" si="14"/>
        <v>95.50561797752809</v>
      </c>
      <c r="AC35" s="9">
        <f t="shared" si="15"/>
        <v>95.50561797752809</v>
      </c>
      <c r="AD35" s="9">
        <f t="shared" si="16"/>
        <v>87.628865979381445</v>
      </c>
      <c r="AE35" s="21">
        <v>39430</v>
      </c>
      <c r="AF35" s="21">
        <v>39430</v>
      </c>
      <c r="AG35" s="7">
        <v>2007</v>
      </c>
      <c r="AH35" s="10">
        <v>67.939726027397256</v>
      </c>
      <c r="AI35" s="21">
        <v>41986</v>
      </c>
      <c r="AJ35" s="5">
        <v>42033</v>
      </c>
      <c r="AK35" s="11">
        <v>2015</v>
      </c>
      <c r="AL35" s="10">
        <v>75.07123287671233</v>
      </c>
      <c r="AM35" s="12">
        <f t="shared" si="17"/>
        <v>7.1315068493150688</v>
      </c>
      <c r="AN35" s="7">
        <v>7</v>
      </c>
      <c r="AO35" s="9">
        <f t="shared" si="18"/>
        <v>0.13150684931506884</v>
      </c>
      <c r="AP35" s="25">
        <v>1</v>
      </c>
    </row>
    <row r="36" spans="1:42" s="13" customFormat="1" ht="14" x14ac:dyDescent="0.3">
      <c r="A36" s="79">
        <v>14</v>
      </c>
      <c r="B36" s="16" t="s">
        <v>104</v>
      </c>
      <c r="C36" s="20">
        <v>0</v>
      </c>
      <c r="D36" s="2">
        <v>1</v>
      </c>
      <c r="E36" s="2">
        <v>1962</v>
      </c>
      <c r="F36" s="2">
        <v>1</v>
      </c>
      <c r="G36" s="2">
        <v>1</v>
      </c>
      <c r="H36" s="4">
        <v>1</v>
      </c>
      <c r="I36" s="2">
        <v>5</v>
      </c>
      <c r="J36" s="2">
        <v>29</v>
      </c>
      <c r="K36" s="2">
        <v>1895</v>
      </c>
      <c r="L36" s="49">
        <v>39401</v>
      </c>
      <c r="M36" s="19">
        <v>5</v>
      </c>
      <c r="N36" s="2" t="s">
        <v>44</v>
      </c>
      <c r="O36" s="4">
        <v>1</v>
      </c>
      <c r="P36" s="6">
        <v>97</v>
      </c>
      <c r="Q36" s="4" t="s">
        <v>51</v>
      </c>
      <c r="R36" s="4" t="s">
        <v>56</v>
      </c>
      <c r="S36" s="4">
        <f t="shared" si="19"/>
        <v>63</v>
      </c>
      <c r="T36" s="4">
        <f t="shared" si="20"/>
        <v>34</v>
      </c>
      <c r="U36" s="2">
        <v>85</v>
      </c>
      <c r="V36" s="2">
        <v>4</v>
      </c>
      <c r="W36" s="2">
        <v>0</v>
      </c>
      <c r="X36" s="2">
        <v>0</v>
      </c>
      <c r="Y36" s="2">
        <f t="shared" si="11"/>
        <v>89</v>
      </c>
      <c r="Z36" s="2">
        <f t="shared" si="12"/>
        <v>89</v>
      </c>
      <c r="AA36" s="7">
        <f t="shared" si="13"/>
        <v>60</v>
      </c>
      <c r="AB36" s="8">
        <f t="shared" si="14"/>
        <v>95.50561797752809</v>
      </c>
      <c r="AC36" s="9">
        <f t="shared" si="15"/>
        <v>95.50561797752809</v>
      </c>
      <c r="AD36" s="9">
        <f t="shared" si="16"/>
        <v>87.628865979381445</v>
      </c>
      <c r="AE36" s="21">
        <v>39430</v>
      </c>
      <c r="AF36" s="21">
        <v>39430</v>
      </c>
      <c r="AG36" s="7">
        <v>2007</v>
      </c>
      <c r="AH36" s="10">
        <v>45.435616438356163</v>
      </c>
      <c r="AI36" s="21">
        <v>41986</v>
      </c>
      <c r="AJ36" s="5">
        <v>42033</v>
      </c>
      <c r="AK36" s="11">
        <v>2015</v>
      </c>
      <c r="AL36" s="10">
        <v>52.56712328767123</v>
      </c>
      <c r="AM36" s="12">
        <f t="shared" si="17"/>
        <v>7.1315068493150688</v>
      </c>
      <c r="AN36" s="7">
        <v>7</v>
      </c>
      <c r="AO36" s="48">
        <f t="shared" si="18"/>
        <v>0.13150684931506884</v>
      </c>
      <c r="AP36" s="25">
        <v>2</v>
      </c>
    </row>
    <row r="37" spans="1:42" s="13" customFormat="1" ht="14" x14ac:dyDescent="0.3">
      <c r="A37" s="79">
        <v>14</v>
      </c>
      <c r="B37" s="16" t="s">
        <v>105</v>
      </c>
      <c r="C37" s="20">
        <v>0</v>
      </c>
      <c r="D37" s="2">
        <v>1</v>
      </c>
      <c r="E37" s="2">
        <v>1963</v>
      </c>
      <c r="F37" s="2">
        <v>1</v>
      </c>
      <c r="G37" s="2">
        <v>1</v>
      </c>
      <c r="H37" s="4">
        <v>1</v>
      </c>
      <c r="I37" s="2">
        <v>5</v>
      </c>
      <c r="J37" s="2">
        <v>29</v>
      </c>
      <c r="K37" s="2">
        <v>1895</v>
      </c>
      <c r="L37" s="49">
        <v>39401</v>
      </c>
      <c r="M37" s="19">
        <v>5</v>
      </c>
      <c r="N37" s="2" t="s">
        <v>44</v>
      </c>
      <c r="O37" s="4">
        <v>1</v>
      </c>
      <c r="P37" s="6">
        <v>97</v>
      </c>
      <c r="Q37" s="4" t="s">
        <v>51</v>
      </c>
      <c r="R37" s="4" t="s">
        <v>56</v>
      </c>
      <c r="S37" s="4">
        <f t="shared" si="19"/>
        <v>63</v>
      </c>
      <c r="T37" s="4">
        <f t="shared" si="20"/>
        <v>34</v>
      </c>
      <c r="U37" s="2">
        <v>85</v>
      </c>
      <c r="V37" s="2">
        <v>4</v>
      </c>
      <c r="W37" s="2">
        <v>0</v>
      </c>
      <c r="X37" s="2">
        <v>0</v>
      </c>
      <c r="Y37" s="2">
        <f t="shared" si="11"/>
        <v>89</v>
      </c>
      <c r="Z37" s="2">
        <f t="shared" si="12"/>
        <v>89</v>
      </c>
      <c r="AA37" s="7">
        <f t="shared" si="13"/>
        <v>60</v>
      </c>
      <c r="AB37" s="8">
        <f t="shared" si="14"/>
        <v>95.50561797752809</v>
      </c>
      <c r="AC37" s="9">
        <f t="shared" si="15"/>
        <v>95.50561797752809</v>
      </c>
      <c r="AD37" s="9">
        <f t="shared" si="16"/>
        <v>87.628865979381445</v>
      </c>
      <c r="AE37" s="21">
        <v>39430</v>
      </c>
      <c r="AF37" s="21">
        <v>39430</v>
      </c>
      <c r="AG37" s="7">
        <v>2007</v>
      </c>
      <c r="AH37" s="10">
        <v>44.893150684931506</v>
      </c>
      <c r="AI37" s="21">
        <v>41986</v>
      </c>
      <c r="AJ37" s="5">
        <v>42033</v>
      </c>
      <c r="AK37" s="11">
        <v>2015</v>
      </c>
      <c r="AL37" s="10">
        <v>52.024657534246572</v>
      </c>
      <c r="AM37" s="12">
        <f t="shared" si="17"/>
        <v>7.1315068493150688</v>
      </c>
      <c r="AN37" s="7">
        <v>7</v>
      </c>
      <c r="AO37" s="48">
        <f t="shared" si="18"/>
        <v>0.13150684931506884</v>
      </c>
      <c r="AP37" s="25">
        <v>2</v>
      </c>
    </row>
    <row r="38" spans="1:42" s="13" customFormat="1" ht="14" x14ac:dyDescent="0.3">
      <c r="A38" s="79">
        <v>14</v>
      </c>
      <c r="B38" s="16" t="s">
        <v>106</v>
      </c>
      <c r="C38" s="20">
        <v>0</v>
      </c>
      <c r="D38" s="2">
        <v>1</v>
      </c>
      <c r="E38" s="2">
        <v>1952</v>
      </c>
      <c r="F38" s="2">
        <v>1</v>
      </c>
      <c r="G38" s="2">
        <v>1</v>
      </c>
      <c r="H38" s="4">
        <v>1</v>
      </c>
      <c r="I38" s="2">
        <v>5</v>
      </c>
      <c r="J38" s="2">
        <v>29</v>
      </c>
      <c r="K38" s="2">
        <v>1895</v>
      </c>
      <c r="L38" s="49">
        <v>39401</v>
      </c>
      <c r="M38" s="19">
        <v>5</v>
      </c>
      <c r="N38" s="2" t="s">
        <v>44</v>
      </c>
      <c r="O38" s="4">
        <v>1</v>
      </c>
      <c r="P38" s="6">
        <v>97</v>
      </c>
      <c r="Q38" s="4" t="s">
        <v>51</v>
      </c>
      <c r="R38" s="4" t="s">
        <v>56</v>
      </c>
      <c r="S38" s="4">
        <f t="shared" si="19"/>
        <v>63</v>
      </c>
      <c r="T38" s="4">
        <f t="shared" si="20"/>
        <v>34</v>
      </c>
      <c r="U38" s="2">
        <v>85</v>
      </c>
      <c r="V38" s="2">
        <v>4</v>
      </c>
      <c r="W38" s="2">
        <v>0</v>
      </c>
      <c r="X38" s="2">
        <v>0</v>
      </c>
      <c r="Y38" s="2">
        <f t="shared" si="11"/>
        <v>89</v>
      </c>
      <c r="Z38" s="2">
        <f t="shared" si="12"/>
        <v>89</v>
      </c>
      <c r="AA38" s="7">
        <f t="shared" si="13"/>
        <v>60</v>
      </c>
      <c r="AB38" s="8">
        <f t="shared" si="14"/>
        <v>95.50561797752809</v>
      </c>
      <c r="AC38" s="9">
        <f t="shared" si="15"/>
        <v>95.50561797752809</v>
      </c>
      <c r="AD38" s="9">
        <f t="shared" si="16"/>
        <v>87.628865979381445</v>
      </c>
      <c r="AE38" s="21">
        <v>39430</v>
      </c>
      <c r="AF38" s="21">
        <v>39430</v>
      </c>
      <c r="AG38" s="7">
        <v>2007</v>
      </c>
      <c r="AH38" s="10">
        <v>55.832876712328769</v>
      </c>
      <c r="AI38" s="21">
        <v>41986</v>
      </c>
      <c r="AJ38" s="5">
        <v>42033</v>
      </c>
      <c r="AK38" s="11">
        <v>2015</v>
      </c>
      <c r="AL38" s="10">
        <v>62.964383561643835</v>
      </c>
      <c r="AM38" s="12">
        <f t="shared" si="17"/>
        <v>7.1315068493150688</v>
      </c>
      <c r="AN38" s="7">
        <v>7</v>
      </c>
      <c r="AO38" s="48">
        <f t="shared" si="18"/>
        <v>0.13150684931506884</v>
      </c>
      <c r="AP38" s="25">
        <v>1</v>
      </c>
    </row>
    <row r="39" spans="1:42" s="13" customFormat="1" ht="14" x14ac:dyDescent="0.3">
      <c r="A39" s="80">
        <v>14</v>
      </c>
      <c r="B39" s="16" t="s">
        <v>107</v>
      </c>
      <c r="C39" s="20">
        <v>0</v>
      </c>
      <c r="D39" s="4">
        <v>1</v>
      </c>
      <c r="E39" s="2">
        <v>1952</v>
      </c>
      <c r="F39" s="4">
        <v>5</v>
      </c>
      <c r="G39" s="4">
        <v>1</v>
      </c>
      <c r="H39" s="4">
        <v>1</v>
      </c>
      <c r="I39" s="2">
        <v>5</v>
      </c>
      <c r="J39" s="4">
        <v>29</v>
      </c>
      <c r="K39" s="4">
        <v>1895</v>
      </c>
      <c r="L39" s="15">
        <v>39401</v>
      </c>
      <c r="M39" s="19">
        <v>5</v>
      </c>
      <c r="N39" s="46" t="s">
        <v>44</v>
      </c>
      <c r="O39" s="46">
        <v>1</v>
      </c>
      <c r="P39" s="6">
        <v>97</v>
      </c>
      <c r="Q39" s="4" t="s">
        <v>51</v>
      </c>
      <c r="R39" s="4" t="s">
        <v>56</v>
      </c>
      <c r="S39" s="4">
        <f t="shared" si="19"/>
        <v>63</v>
      </c>
      <c r="T39" s="4">
        <f t="shared" si="20"/>
        <v>34</v>
      </c>
      <c r="U39" s="2">
        <v>83</v>
      </c>
      <c r="V39" s="4">
        <v>6</v>
      </c>
      <c r="W39" s="4">
        <v>0</v>
      </c>
      <c r="X39" s="4">
        <v>0</v>
      </c>
      <c r="Y39" s="4">
        <f t="shared" si="11"/>
        <v>89</v>
      </c>
      <c r="Z39" s="4">
        <f t="shared" si="12"/>
        <v>89</v>
      </c>
      <c r="AA39" s="4">
        <f t="shared" si="13"/>
        <v>60</v>
      </c>
      <c r="AB39" s="9">
        <f t="shared" si="14"/>
        <v>93.258426966292134</v>
      </c>
      <c r="AC39" s="9">
        <f t="shared" si="15"/>
        <v>93.258426966292134</v>
      </c>
      <c r="AD39" s="9">
        <f t="shared" si="16"/>
        <v>85.567010309278345</v>
      </c>
      <c r="AE39" s="21">
        <v>39430</v>
      </c>
      <c r="AF39" s="21">
        <v>39430</v>
      </c>
      <c r="AG39" s="7">
        <v>2007</v>
      </c>
      <c r="AH39" s="10">
        <v>55.832876712328769</v>
      </c>
      <c r="AI39" s="21">
        <v>41986</v>
      </c>
      <c r="AJ39" s="5">
        <v>42033</v>
      </c>
      <c r="AK39" s="11">
        <v>2015</v>
      </c>
      <c r="AL39" s="10">
        <v>62.964383561643835</v>
      </c>
      <c r="AM39" s="12">
        <f t="shared" si="17"/>
        <v>7.1315068493150688</v>
      </c>
      <c r="AN39" s="7">
        <v>7</v>
      </c>
      <c r="AO39" s="9">
        <f t="shared" si="18"/>
        <v>0.13150684931506884</v>
      </c>
      <c r="AP39" s="25">
        <v>1</v>
      </c>
    </row>
    <row r="40" spans="1:42" s="13" customFormat="1" ht="14" x14ac:dyDescent="0.3">
      <c r="A40" s="79">
        <v>14</v>
      </c>
      <c r="B40" s="16" t="s">
        <v>108</v>
      </c>
      <c r="C40" s="20">
        <v>0</v>
      </c>
      <c r="D40" s="2">
        <v>2</v>
      </c>
      <c r="E40" s="2" t="s">
        <v>44</v>
      </c>
      <c r="F40" s="2">
        <v>3</v>
      </c>
      <c r="G40" s="2">
        <v>4</v>
      </c>
      <c r="H40" s="4">
        <v>1</v>
      </c>
      <c r="I40" s="2">
        <v>5</v>
      </c>
      <c r="J40" s="2">
        <v>29</v>
      </c>
      <c r="K40" s="2">
        <v>1895</v>
      </c>
      <c r="L40" s="49">
        <v>39401</v>
      </c>
      <c r="M40" s="19">
        <v>5</v>
      </c>
      <c r="N40" s="2" t="s">
        <v>44</v>
      </c>
      <c r="O40" s="4">
        <v>1</v>
      </c>
      <c r="P40" s="6">
        <v>97</v>
      </c>
      <c r="Q40" s="4" t="s">
        <v>51</v>
      </c>
      <c r="R40" s="4" t="s">
        <v>56</v>
      </c>
      <c r="S40" s="4">
        <f t="shared" si="19"/>
        <v>63</v>
      </c>
      <c r="T40" s="4">
        <f t="shared" si="20"/>
        <v>34</v>
      </c>
      <c r="U40" s="2">
        <v>85</v>
      </c>
      <c r="V40" s="2">
        <v>4</v>
      </c>
      <c r="W40" s="2">
        <v>0</v>
      </c>
      <c r="X40" s="2">
        <v>0</v>
      </c>
      <c r="Y40" s="2">
        <f t="shared" si="11"/>
        <v>89</v>
      </c>
      <c r="Z40" s="2">
        <f t="shared" si="12"/>
        <v>89</v>
      </c>
      <c r="AA40" s="7">
        <f t="shared" si="13"/>
        <v>60</v>
      </c>
      <c r="AB40" s="8">
        <f t="shared" si="14"/>
        <v>95.50561797752809</v>
      </c>
      <c r="AC40" s="9">
        <f t="shared" si="15"/>
        <v>95.50561797752809</v>
      </c>
      <c r="AD40" s="9">
        <f t="shared" si="16"/>
        <v>87.628865979381445</v>
      </c>
      <c r="AE40" s="21">
        <v>39430</v>
      </c>
      <c r="AF40" s="21">
        <v>39430</v>
      </c>
      <c r="AG40" s="7">
        <v>2007</v>
      </c>
      <c r="AH40" s="10" t="e">
        <v>#VALUE!</v>
      </c>
      <c r="AI40" s="21">
        <v>41986</v>
      </c>
      <c r="AJ40" s="5">
        <v>42033</v>
      </c>
      <c r="AK40" s="11">
        <v>2015</v>
      </c>
      <c r="AL40" s="10" t="e">
        <v>#VALUE!</v>
      </c>
      <c r="AM40" s="12">
        <f t="shared" si="17"/>
        <v>7.1315068493150688</v>
      </c>
      <c r="AN40" s="7">
        <v>7</v>
      </c>
      <c r="AO40" s="48">
        <f t="shared" si="18"/>
        <v>0.13150684931506884</v>
      </c>
      <c r="AP40" s="25">
        <v>1</v>
      </c>
    </row>
    <row r="41" spans="1:42" x14ac:dyDescent="0.35">
      <c r="A41" s="79">
        <v>14</v>
      </c>
      <c r="B41" s="16" t="s">
        <v>109</v>
      </c>
      <c r="C41" s="20">
        <v>2</v>
      </c>
      <c r="D41" s="4">
        <v>1</v>
      </c>
      <c r="E41" s="2">
        <v>1959</v>
      </c>
      <c r="F41" s="4">
        <v>2</v>
      </c>
      <c r="G41" s="4">
        <v>2</v>
      </c>
      <c r="H41" s="4">
        <v>1</v>
      </c>
      <c r="I41" s="2">
        <v>5</v>
      </c>
      <c r="J41" s="2">
        <v>29</v>
      </c>
      <c r="K41" s="2">
        <v>1895</v>
      </c>
      <c r="L41" s="49">
        <v>39401</v>
      </c>
      <c r="M41" s="19">
        <v>5</v>
      </c>
      <c r="N41" s="2" t="s">
        <v>44</v>
      </c>
      <c r="O41" s="4">
        <v>1</v>
      </c>
      <c r="P41" s="6">
        <v>97</v>
      </c>
      <c r="Q41" s="4" t="s">
        <v>51</v>
      </c>
      <c r="R41" s="4" t="s">
        <v>56</v>
      </c>
      <c r="S41" s="4">
        <f t="shared" si="19"/>
        <v>63</v>
      </c>
      <c r="T41" s="4">
        <f t="shared" si="20"/>
        <v>34</v>
      </c>
      <c r="U41" s="2">
        <v>85</v>
      </c>
      <c r="V41" s="2">
        <v>4</v>
      </c>
      <c r="W41" s="2">
        <v>0</v>
      </c>
      <c r="X41" s="2">
        <v>0</v>
      </c>
      <c r="Y41" s="2">
        <f t="shared" si="11"/>
        <v>89</v>
      </c>
      <c r="Z41" s="2">
        <f t="shared" si="12"/>
        <v>89</v>
      </c>
      <c r="AA41" s="7">
        <f t="shared" si="13"/>
        <v>60</v>
      </c>
      <c r="AB41" s="8">
        <f t="shared" si="14"/>
        <v>95.50561797752809</v>
      </c>
      <c r="AC41" s="9">
        <f t="shared" si="15"/>
        <v>95.50561797752809</v>
      </c>
      <c r="AD41" s="9">
        <f t="shared" si="16"/>
        <v>87.628865979381445</v>
      </c>
      <c r="AE41" s="21">
        <v>39430</v>
      </c>
      <c r="AF41" s="21">
        <v>39430</v>
      </c>
      <c r="AG41" s="7">
        <v>2007</v>
      </c>
      <c r="AH41" s="10">
        <v>48.846575342465755</v>
      </c>
      <c r="AI41" s="21">
        <v>41986</v>
      </c>
      <c r="AJ41" s="5">
        <v>42033</v>
      </c>
      <c r="AK41" s="11">
        <v>2015</v>
      </c>
      <c r="AL41" s="10">
        <v>55.978082191780821</v>
      </c>
      <c r="AM41" s="12">
        <f t="shared" si="17"/>
        <v>7.1315068493150688</v>
      </c>
      <c r="AN41" s="7">
        <v>7</v>
      </c>
      <c r="AO41" s="9">
        <f t="shared" si="18"/>
        <v>0.13150684931506884</v>
      </c>
      <c r="AP41" s="25">
        <v>1</v>
      </c>
    </row>
    <row r="42" spans="1:42" x14ac:dyDescent="0.35">
      <c r="A42" s="79">
        <v>14</v>
      </c>
      <c r="B42" s="16" t="s">
        <v>110</v>
      </c>
      <c r="C42" s="20">
        <v>2</v>
      </c>
      <c r="D42" s="4">
        <v>1</v>
      </c>
      <c r="E42" s="2">
        <v>1954</v>
      </c>
      <c r="F42" s="4">
        <v>2</v>
      </c>
      <c r="G42" s="4">
        <v>2</v>
      </c>
      <c r="H42" s="4">
        <v>1</v>
      </c>
      <c r="I42" s="2">
        <v>5</v>
      </c>
      <c r="J42" s="2">
        <v>29</v>
      </c>
      <c r="K42" s="2">
        <v>1895</v>
      </c>
      <c r="L42" s="49">
        <v>39401</v>
      </c>
      <c r="M42" s="19">
        <v>5</v>
      </c>
      <c r="N42" s="2" t="s">
        <v>44</v>
      </c>
      <c r="O42" s="4">
        <v>1</v>
      </c>
      <c r="P42" s="6">
        <v>97</v>
      </c>
      <c r="Q42" s="4" t="s">
        <v>51</v>
      </c>
      <c r="R42" s="4" t="s">
        <v>56</v>
      </c>
      <c r="S42" s="4">
        <f t="shared" si="19"/>
        <v>63</v>
      </c>
      <c r="T42" s="4">
        <f t="shared" si="20"/>
        <v>34</v>
      </c>
      <c r="U42" s="2">
        <v>85</v>
      </c>
      <c r="V42" s="2">
        <v>4</v>
      </c>
      <c r="W42" s="2">
        <v>0</v>
      </c>
      <c r="X42" s="2">
        <v>0</v>
      </c>
      <c r="Y42" s="2">
        <f t="shared" si="11"/>
        <v>89</v>
      </c>
      <c r="Z42" s="2">
        <f t="shared" si="12"/>
        <v>89</v>
      </c>
      <c r="AA42" s="7">
        <f t="shared" si="13"/>
        <v>60</v>
      </c>
      <c r="AB42" s="8">
        <f t="shared" si="14"/>
        <v>95.50561797752809</v>
      </c>
      <c r="AC42" s="9">
        <f t="shared" si="15"/>
        <v>95.50561797752809</v>
      </c>
      <c r="AD42" s="9">
        <f t="shared" si="16"/>
        <v>87.628865979381445</v>
      </c>
      <c r="AE42" s="21">
        <v>39430</v>
      </c>
      <c r="AF42" s="21">
        <v>39430</v>
      </c>
      <c r="AG42" s="7">
        <v>2007</v>
      </c>
      <c r="AH42" s="10">
        <v>53.6</v>
      </c>
      <c r="AI42" s="21">
        <v>41986</v>
      </c>
      <c r="AJ42" s="5">
        <v>42033</v>
      </c>
      <c r="AK42" s="11">
        <v>2015</v>
      </c>
      <c r="AL42" s="10">
        <v>60.731506849315068</v>
      </c>
      <c r="AM42" s="12">
        <f t="shared" si="17"/>
        <v>7.1315068493150688</v>
      </c>
      <c r="AN42" s="7">
        <v>7</v>
      </c>
      <c r="AO42" s="9">
        <f t="shared" si="18"/>
        <v>0.13150684931506884</v>
      </c>
      <c r="AP42" s="25">
        <v>2</v>
      </c>
    </row>
    <row r="43" spans="1:42" x14ac:dyDescent="0.35">
      <c r="A43" s="79">
        <v>14</v>
      </c>
      <c r="B43" s="16" t="s">
        <v>111</v>
      </c>
      <c r="C43" s="20">
        <v>1</v>
      </c>
      <c r="D43" s="4">
        <v>1</v>
      </c>
      <c r="E43" s="4">
        <v>1956</v>
      </c>
      <c r="F43" s="2">
        <v>1</v>
      </c>
      <c r="G43" s="2">
        <v>1</v>
      </c>
      <c r="H43" s="4">
        <v>1</v>
      </c>
      <c r="I43" s="2">
        <v>5</v>
      </c>
      <c r="J43" s="2">
        <v>29</v>
      </c>
      <c r="K43" s="2">
        <v>1895</v>
      </c>
      <c r="L43" s="49">
        <v>39401</v>
      </c>
      <c r="M43" s="19">
        <v>5</v>
      </c>
      <c r="N43" s="2" t="s">
        <v>44</v>
      </c>
      <c r="O43" s="4">
        <v>1</v>
      </c>
      <c r="P43" s="6">
        <v>97</v>
      </c>
      <c r="Q43" s="4" t="s">
        <v>51</v>
      </c>
      <c r="R43" s="4" t="s">
        <v>56</v>
      </c>
      <c r="S43" s="4">
        <f t="shared" si="19"/>
        <v>63</v>
      </c>
      <c r="T43" s="4">
        <f t="shared" si="20"/>
        <v>34</v>
      </c>
      <c r="U43" s="2">
        <v>85</v>
      </c>
      <c r="V43" s="2">
        <v>4</v>
      </c>
      <c r="W43" s="2">
        <v>0</v>
      </c>
      <c r="X43" s="2">
        <v>0</v>
      </c>
      <c r="Y43" s="2">
        <f t="shared" si="11"/>
        <v>89</v>
      </c>
      <c r="Z43" s="2">
        <f t="shared" si="12"/>
        <v>89</v>
      </c>
      <c r="AA43" s="7">
        <f t="shared" si="13"/>
        <v>60</v>
      </c>
      <c r="AB43" s="8">
        <f t="shared" si="14"/>
        <v>95.50561797752809</v>
      </c>
      <c r="AC43" s="9">
        <f t="shared" si="15"/>
        <v>95.50561797752809</v>
      </c>
      <c r="AD43" s="9">
        <f t="shared" si="16"/>
        <v>87.628865979381445</v>
      </c>
      <c r="AE43" s="21">
        <v>39430</v>
      </c>
      <c r="AF43" s="21">
        <v>39430</v>
      </c>
      <c r="AG43" s="7">
        <v>2007</v>
      </c>
      <c r="AH43" s="10">
        <v>51.841095890410962</v>
      </c>
      <c r="AI43" s="21">
        <v>41986</v>
      </c>
      <c r="AJ43" s="5">
        <v>42033</v>
      </c>
      <c r="AK43" s="11">
        <v>2015</v>
      </c>
      <c r="AL43" s="10">
        <v>58.972602739726028</v>
      </c>
      <c r="AM43" s="12">
        <f t="shared" si="17"/>
        <v>7.1315068493150688</v>
      </c>
      <c r="AN43" s="7">
        <v>7</v>
      </c>
      <c r="AO43" s="9">
        <f t="shared" si="18"/>
        <v>0.13150684931506884</v>
      </c>
      <c r="AP43" s="25">
        <v>2</v>
      </c>
    </row>
    <row r="44" spans="1:42" x14ac:dyDescent="0.35">
      <c r="A44" s="79">
        <v>14</v>
      </c>
      <c r="B44" s="16" t="s">
        <v>112</v>
      </c>
      <c r="C44" s="20">
        <v>0</v>
      </c>
      <c r="D44" s="18">
        <v>2</v>
      </c>
      <c r="E44" s="2" t="s">
        <v>44</v>
      </c>
      <c r="F44" s="2" t="s">
        <v>44</v>
      </c>
      <c r="G44" s="2" t="s">
        <v>44</v>
      </c>
      <c r="H44" s="4">
        <v>1</v>
      </c>
      <c r="I44" s="2">
        <v>5</v>
      </c>
      <c r="J44" s="2">
        <v>29</v>
      </c>
      <c r="K44" s="2">
        <v>1895</v>
      </c>
      <c r="L44" s="49">
        <v>39401</v>
      </c>
      <c r="M44" s="19">
        <v>5</v>
      </c>
      <c r="N44" s="2" t="s">
        <v>44</v>
      </c>
      <c r="O44" s="4">
        <v>1</v>
      </c>
      <c r="P44" s="6">
        <v>97</v>
      </c>
      <c r="Q44" s="4" t="s">
        <v>51</v>
      </c>
      <c r="R44" s="4" t="s">
        <v>56</v>
      </c>
      <c r="S44" s="4">
        <f t="shared" si="19"/>
        <v>63</v>
      </c>
      <c r="T44" s="4">
        <f t="shared" si="20"/>
        <v>34</v>
      </c>
      <c r="U44" s="2">
        <v>85</v>
      </c>
      <c r="V44" s="2">
        <v>4</v>
      </c>
      <c r="W44" s="2">
        <v>0</v>
      </c>
      <c r="X44" s="2">
        <v>0</v>
      </c>
      <c r="Y44" s="2">
        <f t="shared" si="11"/>
        <v>89</v>
      </c>
      <c r="Z44" s="2">
        <f t="shared" si="12"/>
        <v>89</v>
      </c>
      <c r="AA44" s="7">
        <f t="shared" si="13"/>
        <v>60</v>
      </c>
      <c r="AB44" s="8">
        <f t="shared" si="14"/>
        <v>95.50561797752809</v>
      </c>
      <c r="AC44" s="9">
        <f t="shared" si="15"/>
        <v>95.50561797752809</v>
      </c>
      <c r="AD44" s="9">
        <f t="shared" si="16"/>
        <v>87.628865979381445</v>
      </c>
      <c r="AE44" s="21">
        <v>39430</v>
      </c>
      <c r="AF44" s="21">
        <v>39430</v>
      </c>
      <c r="AG44" s="7">
        <v>2007</v>
      </c>
      <c r="AH44" s="10" t="e">
        <v>#VALUE!</v>
      </c>
      <c r="AI44" s="21">
        <v>41986</v>
      </c>
      <c r="AJ44" s="5">
        <v>42033</v>
      </c>
      <c r="AK44" s="11">
        <v>2015</v>
      </c>
      <c r="AL44" s="10" t="e">
        <v>#VALUE!</v>
      </c>
      <c r="AM44" s="12">
        <f t="shared" si="17"/>
        <v>7.1315068493150688</v>
      </c>
      <c r="AN44" s="7">
        <v>7</v>
      </c>
      <c r="AO44" s="48">
        <f t="shared" si="18"/>
        <v>0.13150684931506884</v>
      </c>
      <c r="AP44" s="25">
        <v>2</v>
      </c>
    </row>
    <row r="45" spans="1:42" x14ac:dyDescent="0.35">
      <c r="A45" s="79">
        <v>14</v>
      </c>
      <c r="B45" s="16" t="s">
        <v>113</v>
      </c>
      <c r="C45" s="20">
        <v>0</v>
      </c>
      <c r="D45" s="2">
        <v>1</v>
      </c>
      <c r="E45" s="2" t="s">
        <v>44</v>
      </c>
      <c r="F45" s="2">
        <v>3</v>
      </c>
      <c r="G45" s="2">
        <v>4</v>
      </c>
      <c r="H45" s="4">
        <v>1</v>
      </c>
      <c r="I45" s="2">
        <v>5</v>
      </c>
      <c r="J45" s="2">
        <v>29</v>
      </c>
      <c r="K45" s="2">
        <v>1895</v>
      </c>
      <c r="L45" s="49">
        <v>39401</v>
      </c>
      <c r="M45" s="19">
        <v>5</v>
      </c>
      <c r="N45" s="2" t="s">
        <v>44</v>
      </c>
      <c r="O45" s="4">
        <v>1</v>
      </c>
      <c r="P45" s="6">
        <v>97</v>
      </c>
      <c r="Q45" s="4" t="s">
        <v>51</v>
      </c>
      <c r="R45" s="4" t="s">
        <v>56</v>
      </c>
      <c r="S45" s="4">
        <f t="shared" si="19"/>
        <v>63</v>
      </c>
      <c r="T45" s="4">
        <f t="shared" si="20"/>
        <v>34</v>
      </c>
      <c r="U45" s="2">
        <v>85</v>
      </c>
      <c r="V45" s="2">
        <v>4</v>
      </c>
      <c r="W45" s="2">
        <v>0</v>
      </c>
      <c r="X45" s="2">
        <v>0</v>
      </c>
      <c r="Y45" s="2">
        <f t="shared" si="11"/>
        <v>89</v>
      </c>
      <c r="Z45" s="2">
        <f t="shared" si="12"/>
        <v>89</v>
      </c>
      <c r="AA45" s="7">
        <f t="shared" si="13"/>
        <v>60</v>
      </c>
      <c r="AB45" s="8">
        <f t="shared" si="14"/>
        <v>95.50561797752809</v>
      </c>
      <c r="AC45" s="9">
        <f t="shared" si="15"/>
        <v>95.50561797752809</v>
      </c>
      <c r="AD45" s="9">
        <f t="shared" si="16"/>
        <v>87.628865979381445</v>
      </c>
      <c r="AE45" s="21">
        <v>39430</v>
      </c>
      <c r="AF45" s="21">
        <v>39430</v>
      </c>
      <c r="AG45" s="7">
        <v>2007</v>
      </c>
      <c r="AH45" s="10" t="e">
        <v>#VALUE!</v>
      </c>
      <c r="AI45" s="21">
        <v>41986</v>
      </c>
      <c r="AJ45" s="5">
        <v>42033</v>
      </c>
      <c r="AK45" s="11">
        <v>2015</v>
      </c>
      <c r="AL45" s="10" t="e">
        <v>#VALUE!</v>
      </c>
      <c r="AM45" s="12">
        <f t="shared" si="17"/>
        <v>7.1315068493150688</v>
      </c>
      <c r="AN45" s="7">
        <v>7</v>
      </c>
      <c r="AO45" s="48">
        <f t="shared" si="18"/>
        <v>0.13150684931506884</v>
      </c>
      <c r="AP45" s="25">
        <v>2</v>
      </c>
    </row>
    <row r="46" spans="1:42" x14ac:dyDescent="0.35">
      <c r="A46" s="79">
        <v>14</v>
      </c>
      <c r="B46" s="16" t="s">
        <v>114</v>
      </c>
      <c r="C46" s="20">
        <v>0</v>
      </c>
      <c r="D46" s="2">
        <v>1</v>
      </c>
      <c r="E46" s="2">
        <v>1951</v>
      </c>
      <c r="F46" s="2">
        <v>1</v>
      </c>
      <c r="G46" s="2">
        <v>1</v>
      </c>
      <c r="H46" s="4">
        <v>1</v>
      </c>
      <c r="I46" s="2">
        <v>5</v>
      </c>
      <c r="J46" s="2">
        <v>29</v>
      </c>
      <c r="K46" s="2">
        <v>1895</v>
      </c>
      <c r="L46" s="49">
        <v>39401</v>
      </c>
      <c r="M46" s="19">
        <v>5</v>
      </c>
      <c r="N46" s="2" t="s">
        <v>44</v>
      </c>
      <c r="O46" s="4">
        <v>1</v>
      </c>
      <c r="P46" s="6">
        <v>97</v>
      </c>
      <c r="Q46" s="4" t="s">
        <v>51</v>
      </c>
      <c r="R46" s="4" t="s">
        <v>56</v>
      </c>
      <c r="S46" s="4">
        <f t="shared" si="19"/>
        <v>63</v>
      </c>
      <c r="T46" s="4">
        <f t="shared" si="20"/>
        <v>34</v>
      </c>
      <c r="U46" s="2">
        <v>85</v>
      </c>
      <c r="V46" s="2">
        <v>4</v>
      </c>
      <c r="W46" s="2">
        <v>0</v>
      </c>
      <c r="X46" s="2">
        <v>0</v>
      </c>
      <c r="Y46" s="2">
        <f t="shared" si="11"/>
        <v>89</v>
      </c>
      <c r="Z46" s="2">
        <f t="shared" si="12"/>
        <v>89</v>
      </c>
      <c r="AA46" s="7">
        <f t="shared" si="13"/>
        <v>60</v>
      </c>
      <c r="AB46" s="8">
        <f t="shared" si="14"/>
        <v>95.50561797752809</v>
      </c>
      <c r="AC46" s="9">
        <f t="shared" si="15"/>
        <v>95.50561797752809</v>
      </c>
      <c r="AD46" s="9">
        <f t="shared" si="16"/>
        <v>87.628865979381445</v>
      </c>
      <c r="AE46" s="21">
        <v>39430</v>
      </c>
      <c r="AF46" s="21">
        <v>39430</v>
      </c>
      <c r="AG46" s="7">
        <v>2007</v>
      </c>
      <c r="AH46" s="10">
        <v>56.887671232876713</v>
      </c>
      <c r="AI46" s="21">
        <v>41986</v>
      </c>
      <c r="AJ46" s="5">
        <v>42033</v>
      </c>
      <c r="AK46" s="11">
        <v>2015</v>
      </c>
      <c r="AL46" s="10">
        <v>64.019178082191786</v>
      </c>
      <c r="AM46" s="12">
        <f t="shared" si="17"/>
        <v>7.1315068493150688</v>
      </c>
      <c r="AN46" s="7">
        <v>7</v>
      </c>
      <c r="AO46" s="48">
        <f t="shared" si="18"/>
        <v>0.13150684931506884</v>
      </c>
      <c r="AP46" s="25">
        <v>1</v>
      </c>
    </row>
    <row r="47" spans="1:42" x14ac:dyDescent="0.35">
      <c r="A47" s="80">
        <v>14</v>
      </c>
      <c r="B47" s="16" t="s">
        <v>115</v>
      </c>
      <c r="C47" s="20">
        <v>0</v>
      </c>
      <c r="D47" s="4">
        <v>1</v>
      </c>
      <c r="E47" s="2">
        <v>1951</v>
      </c>
      <c r="F47" s="4">
        <v>4</v>
      </c>
      <c r="G47" s="4">
        <v>1</v>
      </c>
      <c r="H47" s="4">
        <v>1</v>
      </c>
      <c r="I47" s="2">
        <v>5</v>
      </c>
      <c r="J47" s="4">
        <v>29</v>
      </c>
      <c r="K47" s="4">
        <v>1895</v>
      </c>
      <c r="L47" s="15">
        <v>39401</v>
      </c>
      <c r="M47" s="19">
        <v>5</v>
      </c>
      <c r="N47" s="46" t="s">
        <v>44</v>
      </c>
      <c r="O47" s="46">
        <v>1</v>
      </c>
      <c r="P47" s="6">
        <v>97</v>
      </c>
      <c r="Q47" s="4" t="s">
        <v>51</v>
      </c>
      <c r="R47" s="4" t="s">
        <v>56</v>
      </c>
      <c r="S47" s="4">
        <f t="shared" si="19"/>
        <v>63</v>
      </c>
      <c r="T47" s="4">
        <f t="shared" si="20"/>
        <v>34</v>
      </c>
      <c r="U47" s="2">
        <v>83</v>
      </c>
      <c r="V47" s="4">
        <v>6</v>
      </c>
      <c r="W47" s="4">
        <v>0</v>
      </c>
      <c r="X47" s="4">
        <v>0</v>
      </c>
      <c r="Y47" s="4">
        <f t="shared" si="11"/>
        <v>89</v>
      </c>
      <c r="Z47" s="4">
        <f t="shared" si="12"/>
        <v>89</v>
      </c>
      <c r="AA47" s="4">
        <f t="shared" si="13"/>
        <v>60</v>
      </c>
      <c r="AB47" s="9">
        <f t="shared" si="14"/>
        <v>93.258426966292134</v>
      </c>
      <c r="AC47" s="9">
        <f t="shared" si="15"/>
        <v>93.258426966292134</v>
      </c>
      <c r="AD47" s="9">
        <f t="shared" si="16"/>
        <v>85.567010309278345</v>
      </c>
      <c r="AE47" s="21">
        <v>39430</v>
      </c>
      <c r="AF47" s="21">
        <v>39430</v>
      </c>
      <c r="AG47" s="7">
        <v>2007</v>
      </c>
      <c r="AH47" s="10">
        <v>56.887671232876713</v>
      </c>
      <c r="AI47" s="21">
        <v>41986</v>
      </c>
      <c r="AJ47" s="5">
        <v>42033</v>
      </c>
      <c r="AK47" s="11">
        <v>2015</v>
      </c>
      <c r="AL47" s="10">
        <v>64.019178082191786</v>
      </c>
      <c r="AM47" s="12">
        <f t="shared" si="17"/>
        <v>7.1315068493150688</v>
      </c>
      <c r="AN47" s="7">
        <v>7</v>
      </c>
      <c r="AO47" s="9">
        <f t="shared" si="18"/>
        <v>0.13150684931506884</v>
      </c>
      <c r="AP47" s="25">
        <v>1</v>
      </c>
    </row>
    <row r="48" spans="1:42" x14ac:dyDescent="0.35">
      <c r="A48" s="79">
        <v>14</v>
      </c>
      <c r="B48" s="16" t="s">
        <v>116</v>
      </c>
      <c r="C48" s="20">
        <v>1</v>
      </c>
      <c r="D48" s="18">
        <v>2</v>
      </c>
      <c r="E48" s="2">
        <v>1957</v>
      </c>
      <c r="F48" s="2">
        <v>3</v>
      </c>
      <c r="G48" s="2">
        <v>4</v>
      </c>
      <c r="H48" s="4">
        <v>1</v>
      </c>
      <c r="I48" s="2">
        <v>5</v>
      </c>
      <c r="J48" s="2">
        <v>29</v>
      </c>
      <c r="K48" s="2">
        <v>1895</v>
      </c>
      <c r="L48" s="49">
        <v>39401</v>
      </c>
      <c r="M48" s="19">
        <v>5</v>
      </c>
      <c r="N48" s="2" t="s">
        <v>44</v>
      </c>
      <c r="O48" s="4">
        <v>1</v>
      </c>
      <c r="P48" s="6">
        <v>97</v>
      </c>
      <c r="Q48" s="4" t="s">
        <v>51</v>
      </c>
      <c r="R48" s="4" t="s">
        <v>56</v>
      </c>
      <c r="S48" s="4">
        <f t="shared" si="19"/>
        <v>63</v>
      </c>
      <c r="T48" s="4">
        <f t="shared" si="20"/>
        <v>34</v>
      </c>
      <c r="U48" s="2">
        <v>85</v>
      </c>
      <c r="V48" s="2">
        <v>4</v>
      </c>
      <c r="W48" s="2">
        <v>0</v>
      </c>
      <c r="X48" s="2">
        <v>0</v>
      </c>
      <c r="Y48" s="2">
        <f t="shared" si="11"/>
        <v>89</v>
      </c>
      <c r="Z48" s="2">
        <f t="shared" si="12"/>
        <v>89</v>
      </c>
      <c r="AA48" s="7">
        <f t="shared" si="13"/>
        <v>60</v>
      </c>
      <c r="AB48" s="8">
        <f t="shared" si="14"/>
        <v>95.50561797752809</v>
      </c>
      <c r="AC48" s="9">
        <f t="shared" si="15"/>
        <v>95.50561797752809</v>
      </c>
      <c r="AD48" s="9">
        <f t="shared" si="16"/>
        <v>87.628865979381445</v>
      </c>
      <c r="AE48" s="21">
        <v>39430</v>
      </c>
      <c r="AF48" s="21">
        <v>39430</v>
      </c>
      <c r="AG48" s="7">
        <v>2007</v>
      </c>
      <c r="AH48" s="10">
        <v>50.487671232876714</v>
      </c>
      <c r="AI48" s="21">
        <v>41986</v>
      </c>
      <c r="AJ48" s="5">
        <v>42033</v>
      </c>
      <c r="AK48" s="11">
        <v>2015</v>
      </c>
      <c r="AL48" s="10">
        <v>57.61917808219178</v>
      </c>
      <c r="AM48" s="12">
        <f t="shared" si="17"/>
        <v>7.1315068493150688</v>
      </c>
      <c r="AN48" s="7">
        <v>7</v>
      </c>
      <c r="AO48" s="48">
        <f t="shared" si="18"/>
        <v>0.13150684931506884</v>
      </c>
      <c r="AP48" s="25">
        <v>1</v>
      </c>
    </row>
    <row r="49" spans="1:42" x14ac:dyDescent="0.35">
      <c r="A49" s="79">
        <v>14</v>
      </c>
      <c r="B49" s="16" t="s">
        <v>117</v>
      </c>
      <c r="C49" s="20">
        <v>0</v>
      </c>
      <c r="D49" s="2">
        <v>2</v>
      </c>
      <c r="E49" s="2">
        <v>1962</v>
      </c>
      <c r="F49" s="2">
        <v>2</v>
      </c>
      <c r="G49" s="2">
        <v>3</v>
      </c>
      <c r="H49" s="4">
        <v>1</v>
      </c>
      <c r="I49" s="2">
        <v>5</v>
      </c>
      <c r="J49" s="2">
        <v>29</v>
      </c>
      <c r="K49" s="2">
        <v>1895</v>
      </c>
      <c r="L49" s="49">
        <v>39401</v>
      </c>
      <c r="M49" s="19">
        <v>5</v>
      </c>
      <c r="N49" s="2" t="s">
        <v>44</v>
      </c>
      <c r="O49" s="4">
        <v>1</v>
      </c>
      <c r="P49" s="6">
        <v>97</v>
      </c>
      <c r="Q49" s="4" t="s">
        <v>51</v>
      </c>
      <c r="R49" s="4" t="s">
        <v>56</v>
      </c>
      <c r="S49" s="4">
        <f t="shared" si="19"/>
        <v>63</v>
      </c>
      <c r="T49" s="4">
        <f t="shared" si="20"/>
        <v>34</v>
      </c>
      <c r="U49" s="2">
        <v>85</v>
      </c>
      <c r="V49" s="2">
        <v>4</v>
      </c>
      <c r="W49" s="2">
        <v>0</v>
      </c>
      <c r="X49" s="2">
        <v>0</v>
      </c>
      <c r="Y49" s="2">
        <f t="shared" si="11"/>
        <v>89</v>
      </c>
      <c r="Z49" s="2">
        <f t="shared" si="12"/>
        <v>89</v>
      </c>
      <c r="AA49" s="7">
        <f t="shared" si="13"/>
        <v>60</v>
      </c>
      <c r="AB49" s="8">
        <f t="shared" si="14"/>
        <v>95.50561797752809</v>
      </c>
      <c r="AC49" s="9">
        <f t="shared" si="15"/>
        <v>95.50561797752809</v>
      </c>
      <c r="AD49" s="9">
        <f t="shared" si="16"/>
        <v>87.628865979381445</v>
      </c>
      <c r="AE49" s="21">
        <v>39430</v>
      </c>
      <c r="AF49" s="21">
        <v>39430</v>
      </c>
      <c r="AG49" s="7">
        <v>2007</v>
      </c>
      <c r="AH49" s="10">
        <v>45.484931506849314</v>
      </c>
      <c r="AI49" s="21">
        <v>41986</v>
      </c>
      <c r="AJ49" s="5">
        <v>42033</v>
      </c>
      <c r="AK49" s="11">
        <v>2015</v>
      </c>
      <c r="AL49" s="10">
        <v>52.61643835616438</v>
      </c>
      <c r="AM49" s="12">
        <f t="shared" si="17"/>
        <v>7.1315068493150688</v>
      </c>
      <c r="AN49" s="7">
        <v>7</v>
      </c>
      <c r="AO49" s="48">
        <f t="shared" si="18"/>
        <v>0.13150684931506884</v>
      </c>
      <c r="AP49" s="25">
        <v>2</v>
      </c>
    </row>
    <row r="50" spans="1:42" x14ac:dyDescent="0.35">
      <c r="A50" s="79">
        <v>14</v>
      </c>
      <c r="B50" s="16" t="s">
        <v>118</v>
      </c>
      <c r="C50" s="20">
        <v>1</v>
      </c>
      <c r="D50" s="2">
        <v>1</v>
      </c>
      <c r="E50" s="2">
        <v>1948</v>
      </c>
      <c r="F50" s="2">
        <v>1</v>
      </c>
      <c r="G50" s="2">
        <v>1</v>
      </c>
      <c r="H50" s="4">
        <v>1</v>
      </c>
      <c r="I50" s="2">
        <v>5</v>
      </c>
      <c r="J50" s="2">
        <v>29</v>
      </c>
      <c r="K50" s="2">
        <v>1895</v>
      </c>
      <c r="L50" s="49">
        <v>39401</v>
      </c>
      <c r="M50" s="19">
        <v>5</v>
      </c>
      <c r="N50" s="2" t="s">
        <v>44</v>
      </c>
      <c r="O50" s="4">
        <v>1</v>
      </c>
      <c r="P50" s="6">
        <v>97</v>
      </c>
      <c r="Q50" s="4" t="s">
        <v>51</v>
      </c>
      <c r="R50" s="4" t="s">
        <v>56</v>
      </c>
      <c r="S50" s="4">
        <f t="shared" si="19"/>
        <v>63</v>
      </c>
      <c r="T50" s="4">
        <f t="shared" si="20"/>
        <v>34</v>
      </c>
      <c r="U50" s="2">
        <v>85</v>
      </c>
      <c r="V50" s="2">
        <v>4</v>
      </c>
      <c r="W50" s="2">
        <v>0</v>
      </c>
      <c r="X50" s="2">
        <v>0</v>
      </c>
      <c r="Y50" s="2">
        <f t="shared" si="11"/>
        <v>89</v>
      </c>
      <c r="Z50" s="2">
        <f t="shared" si="12"/>
        <v>89</v>
      </c>
      <c r="AA50" s="7">
        <f t="shared" si="13"/>
        <v>60</v>
      </c>
      <c r="AB50" s="8">
        <f t="shared" si="14"/>
        <v>95.50561797752809</v>
      </c>
      <c r="AC50" s="9">
        <f t="shared" si="15"/>
        <v>95.50561797752809</v>
      </c>
      <c r="AD50" s="9">
        <f t="shared" si="16"/>
        <v>87.628865979381445</v>
      </c>
      <c r="AE50" s="21">
        <v>39430</v>
      </c>
      <c r="AF50" s="21">
        <v>39430</v>
      </c>
      <c r="AG50" s="7">
        <v>2007</v>
      </c>
      <c r="AH50" s="10">
        <v>59.128767123287673</v>
      </c>
      <c r="AI50" s="21">
        <v>41986</v>
      </c>
      <c r="AJ50" s="5">
        <v>42033</v>
      </c>
      <c r="AK50" s="11">
        <v>2015</v>
      </c>
      <c r="AL50" s="10">
        <v>66.260273972602747</v>
      </c>
      <c r="AM50" s="12">
        <f t="shared" si="17"/>
        <v>7.1315068493150688</v>
      </c>
      <c r="AN50" s="7">
        <v>7</v>
      </c>
      <c r="AO50" s="48">
        <f t="shared" si="18"/>
        <v>0.13150684931506884</v>
      </c>
      <c r="AP50" s="25">
        <v>1</v>
      </c>
    </row>
    <row r="51" spans="1:42" x14ac:dyDescent="0.35">
      <c r="A51" s="79">
        <v>14</v>
      </c>
      <c r="B51" s="16" t="s">
        <v>119</v>
      </c>
      <c r="C51" s="20">
        <v>0</v>
      </c>
      <c r="D51" s="4">
        <v>1</v>
      </c>
      <c r="E51" s="4">
        <v>1959</v>
      </c>
      <c r="F51" s="4">
        <v>1</v>
      </c>
      <c r="G51" s="4">
        <v>1</v>
      </c>
      <c r="H51" s="4">
        <v>1</v>
      </c>
      <c r="I51" s="2">
        <v>6</v>
      </c>
      <c r="J51" s="4">
        <v>78</v>
      </c>
      <c r="K51" s="4">
        <v>6486</v>
      </c>
      <c r="L51" s="15">
        <v>41957</v>
      </c>
      <c r="M51" s="19">
        <v>5</v>
      </c>
      <c r="N51" s="4" t="s">
        <v>44</v>
      </c>
      <c r="O51" s="4">
        <v>1</v>
      </c>
      <c r="P51" s="4">
        <v>105</v>
      </c>
      <c r="Q51" s="4" t="s">
        <v>51</v>
      </c>
      <c r="R51" s="4" t="s">
        <v>57</v>
      </c>
      <c r="S51" s="4">
        <f t="shared" ref="S51:S66" si="21">41+26</f>
        <v>67</v>
      </c>
      <c r="T51" s="4">
        <f t="shared" ref="T51:T66" si="22">29+9</f>
        <v>38</v>
      </c>
      <c r="U51" s="4">
        <v>82</v>
      </c>
      <c r="V51" s="4">
        <v>10</v>
      </c>
      <c r="W51" s="4">
        <v>2</v>
      </c>
      <c r="X51" s="4">
        <v>0</v>
      </c>
      <c r="Y51" s="4">
        <f t="shared" si="11"/>
        <v>94</v>
      </c>
      <c r="Z51" s="4">
        <f t="shared" si="12"/>
        <v>94</v>
      </c>
      <c r="AA51" s="4">
        <f t="shared" si="13"/>
        <v>63</v>
      </c>
      <c r="AB51" s="9">
        <f t="shared" si="14"/>
        <v>87.2340425531915</v>
      </c>
      <c r="AC51" s="9">
        <f t="shared" si="15"/>
        <v>87.2340425531915</v>
      </c>
      <c r="AD51" s="9">
        <f t="shared" si="16"/>
        <v>78.095238095238102</v>
      </c>
      <c r="AE51" s="37">
        <v>42033</v>
      </c>
      <c r="AF51" s="37">
        <v>42033</v>
      </c>
      <c r="AG51" s="4">
        <v>2015</v>
      </c>
      <c r="AH51" s="10">
        <v>55.446575342465756</v>
      </c>
      <c r="AI51" s="21">
        <v>44589</v>
      </c>
      <c r="AJ51" s="21">
        <v>44589</v>
      </c>
      <c r="AK51" s="4">
        <v>2022</v>
      </c>
      <c r="AL51" s="10">
        <v>62.449315068493149</v>
      </c>
      <c r="AM51" s="12">
        <f t="shared" si="17"/>
        <v>7.0027397260273974</v>
      </c>
      <c r="AN51" s="7">
        <v>7</v>
      </c>
      <c r="AO51" s="9">
        <f t="shared" si="18"/>
        <v>2.73972602739736E-3</v>
      </c>
      <c r="AP51" s="25">
        <v>1</v>
      </c>
    </row>
    <row r="52" spans="1:42" x14ac:dyDescent="0.35">
      <c r="A52" s="79">
        <v>14</v>
      </c>
      <c r="B52" s="16" t="s">
        <v>120</v>
      </c>
      <c r="C52" s="20">
        <v>0</v>
      </c>
      <c r="D52" s="4">
        <v>1</v>
      </c>
      <c r="E52" s="4">
        <v>1960</v>
      </c>
      <c r="F52" s="4">
        <v>1</v>
      </c>
      <c r="G52" s="4">
        <v>1</v>
      </c>
      <c r="H52" s="4">
        <v>1</v>
      </c>
      <c r="I52" s="2">
        <v>6</v>
      </c>
      <c r="J52" s="4">
        <v>78</v>
      </c>
      <c r="K52" s="4">
        <v>6486</v>
      </c>
      <c r="L52" s="15">
        <v>41957</v>
      </c>
      <c r="M52" s="19">
        <v>5</v>
      </c>
      <c r="N52" s="4" t="s">
        <v>44</v>
      </c>
      <c r="O52" s="4">
        <v>1</v>
      </c>
      <c r="P52" s="4">
        <v>105</v>
      </c>
      <c r="Q52" s="4" t="s">
        <v>51</v>
      </c>
      <c r="R52" s="4" t="s">
        <v>57</v>
      </c>
      <c r="S52" s="4">
        <f t="shared" si="21"/>
        <v>67</v>
      </c>
      <c r="T52" s="4">
        <f t="shared" si="22"/>
        <v>38</v>
      </c>
      <c r="U52" s="4">
        <v>82</v>
      </c>
      <c r="V52" s="4">
        <v>10</v>
      </c>
      <c r="W52" s="4">
        <v>2</v>
      </c>
      <c r="X52" s="4">
        <v>0</v>
      </c>
      <c r="Y52" s="4">
        <f t="shared" si="11"/>
        <v>94</v>
      </c>
      <c r="Z52" s="4">
        <f t="shared" si="12"/>
        <v>94</v>
      </c>
      <c r="AA52" s="4">
        <f t="shared" si="13"/>
        <v>63</v>
      </c>
      <c r="AB52" s="9">
        <f t="shared" si="14"/>
        <v>87.2340425531915</v>
      </c>
      <c r="AC52" s="9">
        <f t="shared" si="15"/>
        <v>87.2340425531915</v>
      </c>
      <c r="AD52" s="9">
        <f t="shared" si="16"/>
        <v>78.095238095238102</v>
      </c>
      <c r="AE52" s="37">
        <v>42033</v>
      </c>
      <c r="AF52" s="37">
        <v>42033</v>
      </c>
      <c r="AG52" s="4">
        <v>2015</v>
      </c>
      <c r="AH52" s="10">
        <v>54.339726027397262</v>
      </c>
      <c r="AI52" s="21">
        <v>44589</v>
      </c>
      <c r="AJ52" s="21">
        <v>44589</v>
      </c>
      <c r="AK52" s="4">
        <v>2022</v>
      </c>
      <c r="AL52" s="10">
        <v>61.342465753424655</v>
      </c>
      <c r="AM52" s="12">
        <f t="shared" si="17"/>
        <v>7.0027397260273974</v>
      </c>
      <c r="AN52" s="7">
        <v>7</v>
      </c>
      <c r="AO52" s="9">
        <f t="shared" si="18"/>
        <v>2.73972602739736E-3</v>
      </c>
      <c r="AP52" s="25">
        <v>2</v>
      </c>
    </row>
    <row r="53" spans="1:42" x14ac:dyDescent="0.35">
      <c r="A53" s="79">
        <v>14</v>
      </c>
      <c r="B53" s="16" t="s">
        <v>121</v>
      </c>
      <c r="C53" s="20">
        <v>1</v>
      </c>
      <c r="D53" s="4">
        <v>1</v>
      </c>
      <c r="E53" s="2">
        <v>1951</v>
      </c>
      <c r="F53" s="4">
        <v>3</v>
      </c>
      <c r="G53" s="4">
        <v>4</v>
      </c>
      <c r="H53" s="4">
        <v>1</v>
      </c>
      <c r="I53" s="2">
        <v>6</v>
      </c>
      <c r="J53" s="4">
        <v>78</v>
      </c>
      <c r="K53" s="4">
        <v>6486</v>
      </c>
      <c r="L53" s="15">
        <v>41957</v>
      </c>
      <c r="M53" s="19">
        <v>5</v>
      </c>
      <c r="N53" s="4" t="s">
        <v>44</v>
      </c>
      <c r="O53" s="4">
        <v>1</v>
      </c>
      <c r="P53" s="4">
        <v>105</v>
      </c>
      <c r="Q53" s="4" t="s">
        <v>51</v>
      </c>
      <c r="R53" s="4" t="s">
        <v>57</v>
      </c>
      <c r="S53" s="4">
        <f t="shared" si="21"/>
        <v>67</v>
      </c>
      <c r="T53" s="4">
        <f t="shared" si="22"/>
        <v>38</v>
      </c>
      <c r="U53" s="4">
        <v>82</v>
      </c>
      <c r="V53" s="4">
        <v>10</v>
      </c>
      <c r="W53" s="4">
        <v>2</v>
      </c>
      <c r="X53" s="4">
        <v>0</v>
      </c>
      <c r="Y53" s="4">
        <f t="shared" si="11"/>
        <v>94</v>
      </c>
      <c r="Z53" s="4">
        <f t="shared" si="12"/>
        <v>94</v>
      </c>
      <c r="AA53" s="4">
        <f t="shared" si="13"/>
        <v>63</v>
      </c>
      <c r="AB53" s="9">
        <f t="shared" si="14"/>
        <v>87.2340425531915</v>
      </c>
      <c r="AC53" s="9">
        <f t="shared" si="15"/>
        <v>87.2340425531915</v>
      </c>
      <c r="AD53" s="9">
        <f t="shared" si="16"/>
        <v>78.095238095238102</v>
      </c>
      <c r="AE53" s="37">
        <v>42033</v>
      </c>
      <c r="AF53" s="37">
        <v>42033</v>
      </c>
      <c r="AG53" s="4">
        <v>2015</v>
      </c>
      <c r="AH53" s="10">
        <v>63.695890410958903</v>
      </c>
      <c r="AI53" s="21">
        <v>44589</v>
      </c>
      <c r="AJ53" s="21">
        <v>44589</v>
      </c>
      <c r="AK53" s="4">
        <v>2022</v>
      </c>
      <c r="AL53" s="10">
        <v>70.698630136986296</v>
      </c>
      <c r="AM53" s="12">
        <f t="shared" si="17"/>
        <v>7.0027397260273974</v>
      </c>
      <c r="AN53" s="7">
        <v>7</v>
      </c>
      <c r="AO53" s="9">
        <f t="shared" si="18"/>
        <v>2.73972602739736E-3</v>
      </c>
      <c r="AP53" s="25">
        <v>1</v>
      </c>
    </row>
    <row r="54" spans="1:42" x14ac:dyDescent="0.35">
      <c r="A54" s="79">
        <v>14</v>
      </c>
      <c r="B54" s="16" t="s">
        <v>122</v>
      </c>
      <c r="C54" s="20">
        <v>0</v>
      </c>
      <c r="D54" s="4">
        <v>1</v>
      </c>
      <c r="E54" s="2">
        <v>1963</v>
      </c>
      <c r="F54" s="2">
        <v>1</v>
      </c>
      <c r="G54" s="2">
        <v>1</v>
      </c>
      <c r="H54" s="4">
        <v>1</v>
      </c>
      <c r="I54" s="2">
        <v>6</v>
      </c>
      <c r="J54" s="4">
        <v>78</v>
      </c>
      <c r="K54" s="4">
        <v>6486</v>
      </c>
      <c r="L54" s="15">
        <v>41957</v>
      </c>
      <c r="M54" s="19">
        <v>5</v>
      </c>
      <c r="N54" s="4" t="s">
        <v>44</v>
      </c>
      <c r="O54" s="4">
        <v>1</v>
      </c>
      <c r="P54" s="4">
        <v>105</v>
      </c>
      <c r="Q54" s="4" t="s">
        <v>51</v>
      </c>
      <c r="R54" s="4" t="s">
        <v>57</v>
      </c>
      <c r="S54" s="4">
        <f t="shared" si="21"/>
        <v>67</v>
      </c>
      <c r="T54" s="4">
        <f t="shared" si="22"/>
        <v>38</v>
      </c>
      <c r="U54" s="4">
        <v>82</v>
      </c>
      <c r="V54" s="4">
        <v>10</v>
      </c>
      <c r="W54" s="4">
        <v>2</v>
      </c>
      <c r="X54" s="4">
        <v>0</v>
      </c>
      <c r="Y54" s="4">
        <f t="shared" si="11"/>
        <v>94</v>
      </c>
      <c r="Z54" s="4">
        <f t="shared" si="12"/>
        <v>94</v>
      </c>
      <c r="AA54" s="4">
        <f t="shared" si="13"/>
        <v>63</v>
      </c>
      <c r="AB54" s="9">
        <f t="shared" si="14"/>
        <v>87.2340425531915</v>
      </c>
      <c r="AC54" s="9">
        <f t="shared" si="15"/>
        <v>87.2340425531915</v>
      </c>
      <c r="AD54" s="9">
        <f t="shared" si="16"/>
        <v>78.095238095238102</v>
      </c>
      <c r="AE54" s="37">
        <v>42033</v>
      </c>
      <c r="AF54" s="37">
        <v>42033</v>
      </c>
      <c r="AG54" s="4">
        <v>2015</v>
      </c>
      <c r="AH54" s="10">
        <v>52.024657534246572</v>
      </c>
      <c r="AI54" s="21">
        <v>44589</v>
      </c>
      <c r="AJ54" s="21">
        <v>44589</v>
      </c>
      <c r="AK54" s="4">
        <v>2022</v>
      </c>
      <c r="AL54" s="10">
        <v>59.027397260273972</v>
      </c>
      <c r="AM54" s="12">
        <f t="shared" si="17"/>
        <v>7.0027397260273974</v>
      </c>
      <c r="AN54" s="7">
        <v>7</v>
      </c>
      <c r="AO54" s="9">
        <f t="shared" si="18"/>
        <v>2.73972602739736E-3</v>
      </c>
      <c r="AP54" s="25">
        <v>2</v>
      </c>
    </row>
    <row r="55" spans="1:42" x14ac:dyDescent="0.35">
      <c r="A55" s="79">
        <v>14</v>
      </c>
      <c r="B55" s="16" t="s">
        <v>123</v>
      </c>
      <c r="C55" s="20">
        <v>0</v>
      </c>
      <c r="D55" s="4">
        <v>2</v>
      </c>
      <c r="E55" s="2">
        <v>1943</v>
      </c>
      <c r="F55" s="4">
        <v>3</v>
      </c>
      <c r="G55" s="4">
        <v>4</v>
      </c>
      <c r="H55" s="4">
        <v>1</v>
      </c>
      <c r="I55" s="2">
        <v>6</v>
      </c>
      <c r="J55" s="4">
        <v>78</v>
      </c>
      <c r="K55" s="4">
        <v>6486</v>
      </c>
      <c r="L55" s="15">
        <v>41957</v>
      </c>
      <c r="M55" s="19">
        <v>5</v>
      </c>
      <c r="N55" s="4" t="s">
        <v>44</v>
      </c>
      <c r="O55" s="4">
        <v>1</v>
      </c>
      <c r="P55" s="4">
        <v>105</v>
      </c>
      <c r="Q55" s="4" t="s">
        <v>51</v>
      </c>
      <c r="R55" s="4" t="s">
        <v>57</v>
      </c>
      <c r="S55" s="4">
        <f t="shared" si="21"/>
        <v>67</v>
      </c>
      <c r="T55" s="4">
        <f t="shared" si="22"/>
        <v>38</v>
      </c>
      <c r="U55" s="4">
        <v>82</v>
      </c>
      <c r="V55" s="4">
        <v>10</v>
      </c>
      <c r="W55" s="4">
        <v>2</v>
      </c>
      <c r="X55" s="4">
        <v>0</v>
      </c>
      <c r="Y55" s="4">
        <f t="shared" si="11"/>
        <v>94</v>
      </c>
      <c r="Z55" s="4">
        <f t="shared" si="12"/>
        <v>94</v>
      </c>
      <c r="AA55" s="4">
        <f t="shared" si="13"/>
        <v>63</v>
      </c>
      <c r="AB55" s="9">
        <f t="shared" si="14"/>
        <v>87.2340425531915</v>
      </c>
      <c r="AC55" s="9">
        <f t="shared" si="15"/>
        <v>87.2340425531915</v>
      </c>
      <c r="AD55" s="9">
        <f t="shared" si="16"/>
        <v>78.095238095238102</v>
      </c>
      <c r="AE55" s="37">
        <v>42033</v>
      </c>
      <c r="AF55" s="37">
        <v>42033</v>
      </c>
      <c r="AG55" s="4">
        <v>2015</v>
      </c>
      <c r="AH55" s="10">
        <v>71.9972602739726</v>
      </c>
      <c r="AI55" s="21">
        <v>44589</v>
      </c>
      <c r="AJ55" s="21">
        <v>44589</v>
      </c>
      <c r="AK55" s="4">
        <v>2022</v>
      </c>
      <c r="AL55" s="10">
        <v>79</v>
      </c>
      <c r="AM55" s="12">
        <f t="shared" si="17"/>
        <v>7.0027397260273974</v>
      </c>
      <c r="AN55" s="7">
        <v>7</v>
      </c>
      <c r="AO55" s="9">
        <f t="shared" si="18"/>
        <v>2.73972602739736E-3</v>
      </c>
      <c r="AP55" s="25">
        <v>2</v>
      </c>
    </row>
    <row r="56" spans="1:42" x14ac:dyDescent="0.35">
      <c r="A56" s="79">
        <v>14</v>
      </c>
      <c r="B56" s="16" t="s">
        <v>124</v>
      </c>
      <c r="C56" s="20">
        <v>0</v>
      </c>
      <c r="D56" s="4">
        <v>1</v>
      </c>
      <c r="E56" s="2">
        <v>1952</v>
      </c>
      <c r="F56" s="4">
        <v>1</v>
      </c>
      <c r="G56" s="4">
        <v>1</v>
      </c>
      <c r="H56" s="4">
        <v>1</v>
      </c>
      <c r="I56" s="2">
        <v>6</v>
      </c>
      <c r="J56" s="4">
        <v>78</v>
      </c>
      <c r="K56" s="4">
        <v>6486</v>
      </c>
      <c r="L56" s="15">
        <v>41957</v>
      </c>
      <c r="M56" s="19">
        <v>5</v>
      </c>
      <c r="N56" s="4" t="s">
        <v>44</v>
      </c>
      <c r="O56" s="4">
        <v>1</v>
      </c>
      <c r="P56" s="4">
        <v>105</v>
      </c>
      <c r="Q56" s="4" t="s">
        <v>51</v>
      </c>
      <c r="R56" s="4" t="s">
        <v>57</v>
      </c>
      <c r="S56" s="4">
        <f t="shared" si="21"/>
        <v>67</v>
      </c>
      <c r="T56" s="4">
        <f t="shared" si="22"/>
        <v>38</v>
      </c>
      <c r="U56" s="4">
        <v>82</v>
      </c>
      <c r="V56" s="4">
        <v>10</v>
      </c>
      <c r="W56" s="4">
        <v>2</v>
      </c>
      <c r="X56" s="4">
        <v>0</v>
      </c>
      <c r="Y56" s="4">
        <f t="shared" si="11"/>
        <v>94</v>
      </c>
      <c r="Z56" s="4">
        <f t="shared" si="12"/>
        <v>94</v>
      </c>
      <c r="AA56" s="4">
        <f t="shared" si="13"/>
        <v>63</v>
      </c>
      <c r="AB56" s="9">
        <f t="shared" si="14"/>
        <v>87.2340425531915</v>
      </c>
      <c r="AC56" s="9">
        <f t="shared" si="15"/>
        <v>87.2340425531915</v>
      </c>
      <c r="AD56" s="9">
        <f t="shared" si="16"/>
        <v>78.095238095238102</v>
      </c>
      <c r="AE56" s="37">
        <v>42033</v>
      </c>
      <c r="AF56" s="37">
        <v>42033</v>
      </c>
      <c r="AG56" s="4">
        <v>2015</v>
      </c>
      <c r="AH56" s="10">
        <v>62.964383561643835</v>
      </c>
      <c r="AI56" s="21">
        <v>44589</v>
      </c>
      <c r="AJ56" s="21">
        <v>44589</v>
      </c>
      <c r="AK56" s="4">
        <v>2022</v>
      </c>
      <c r="AL56" s="10">
        <v>69.967123287671228</v>
      </c>
      <c r="AM56" s="12">
        <f t="shared" si="17"/>
        <v>7.0027397260273974</v>
      </c>
      <c r="AN56" s="7">
        <v>7</v>
      </c>
      <c r="AO56" s="9">
        <f t="shared" si="18"/>
        <v>2.73972602739736E-3</v>
      </c>
      <c r="AP56" s="25">
        <v>1</v>
      </c>
    </row>
    <row r="57" spans="1:42" x14ac:dyDescent="0.35">
      <c r="A57" s="80">
        <v>14</v>
      </c>
      <c r="B57" s="16" t="s">
        <v>125</v>
      </c>
      <c r="C57" s="20">
        <v>0</v>
      </c>
      <c r="D57" s="4">
        <v>1</v>
      </c>
      <c r="E57" s="2">
        <v>1952</v>
      </c>
      <c r="F57" s="4">
        <v>5</v>
      </c>
      <c r="G57" s="4">
        <v>1</v>
      </c>
      <c r="H57" s="4">
        <v>1</v>
      </c>
      <c r="I57" s="2">
        <v>6</v>
      </c>
      <c r="J57" s="4">
        <v>78</v>
      </c>
      <c r="K57" s="4">
        <v>6486</v>
      </c>
      <c r="L57" s="15">
        <v>41957</v>
      </c>
      <c r="M57" s="19">
        <v>5</v>
      </c>
      <c r="N57" s="4" t="s">
        <v>44</v>
      </c>
      <c r="O57" s="46">
        <v>1</v>
      </c>
      <c r="P57" s="4">
        <v>105</v>
      </c>
      <c r="Q57" s="4" t="s">
        <v>51</v>
      </c>
      <c r="R57" s="4" t="s">
        <v>57</v>
      </c>
      <c r="S57" s="4">
        <f t="shared" si="21"/>
        <v>67</v>
      </c>
      <c r="T57" s="4">
        <f t="shared" si="22"/>
        <v>38</v>
      </c>
      <c r="U57" s="4">
        <v>76</v>
      </c>
      <c r="V57" s="4">
        <v>9</v>
      </c>
      <c r="W57" s="4">
        <v>3</v>
      </c>
      <c r="X57" s="4">
        <v>0</v>
      </c>
      <c r="Y57" s="4">
        <f t="shared" si="11"/>
        <v>88</v>
      </c>
      <c r="Z57" s="4">
        <f t="shared" si="12"/>
        <v>88</v>
      </c>
      <c r="AA57" s="4">
        <f t="shared" si="13"/>
        <v>59</v>
      </c>
      <c r="AB57" s="9">
        <f t="shared" si="14"/>
        <v>86.36363636363636</v>
      </c>
      <c r="AC57" s="9">
        <f t="shared" si="15"/>
        <v>86.36363636363636</v>
      </c>
      <c r="AD57" s="9">
        <f t="shared" si="16"/>
        <v>72.38095238095238</v>
      </c>
      <c r="AE57" s="37">
        <v>42033</v>
      </c>
      <c r="AF57" s="37">
        <v>42033</v>
      </c>
      <c r="AG57" s="4">
        <v>2015</v>
      </c>
      <c r="AH57" s="10">
        <v>62.964383561643835</v>
      </c>
      <c r="AI57" s="21">
        <v>44589</v>
      </c>
      <c r="AJ57" s="21">
        <v>44589</v>
      </c>
      <c r="AK57" s="4">
        <v>2022</v>
      </c>
      <c r="AL57" s="10">
        <v>69.967123287671228</v>
      </c>
      <c r="AM57" s="12">
        <f t="shared" si="17"/>
        <v>7.0027397260273974</v>
      </c>
      <c r="AN57" s="7">
        <v>7</v>
      </c>
      <c r="AO57" s="9">
        <f t="shared" si="18"/>
        <v>2.73972602739736E-3</v>
      </c>
      <c r="AP57" s="25">
        <v>1</v>
      </c>
    </row>
    <row r="58" spans="1:42" x14ac:dyDescent="0.35">
      <c r="A58" s="79">
        <v>14</v>
      </c>
      <c r="B58" s="16" t="s">
        <v>126</v>
      </c>
      <c r="C58" s="20">
        <v>0</v>
      </c>
      <c r="D58" s="4">
        <v>2</v>
      </c>
      <c r="E58" s="2" t="s">
        <v>44</v>
      </c>
      <c r="F58" s="4">
        <v>3</v>
      </c>
      <c r="G58" s="4">
        <v>4</v>
      </c>
      <c r="H58" s="4">
        <v>1</v>
      </c>
      <c r="I58" s="2">
        <v>6</v>
      </c>
      <c r="J58" s="4">
        <v>78</v>
      </c>
      <c r="K58" s="4">
        <v>6486</v>
      </c>
      <c r="L58" s="15">
        <v>41957</v>
      </c>
      <c r="M58" s="19">
        <v>5</v>
      </c>
      <c r="N58" s="4" t="s">
        <v>44</v>
      </c>
      <c r="O58" s="4">
        <v>1</v>
      </c>
      <c r="P58" s="4">
        <v>105</v>
      </c>
      <c r="Q58" s="4" t="s">
        <v>51</v>
      </c>
      <c r="R58" s="4" t="s">
        <v>57</v>
      </c>
      <c r="S58" s="4">
        <f t="shared" si="21"/>
        <v>67</v>
      </c>
      <c r="T58" s="4">
        <f t="shared" si="22"/>
        <v>38</v>
      </c>
      <c r="U58" s="4">
        <v>82</v>
      </c>
      <c r="V58" s="4">
        <v>10</v>
      </c>
      <c r="W58" s="4">
        <v>2</v>
      </c>
      <c r="X58" s="4">
        <v>0</v>
      </c>
      <c r="Y58" s="4">
        <f t="shared" si="11"/>
        <v>94</v>
      </c>
      <c r="Z58" s="4">
        <f t="shared" si="12"/>
        <v>94</v>
      </c>
      <c r="AA58" s="4">
        <f t="shared" si="13"/>
        <v>63</v>
      </c>
      <c r="AB58" s="9">
        <f t="shared" si="14"/>
        <v>87.2340425531915</v>
      </c>
      <c r="AC58" s="9">
        <f t="shared" si="15"/>
        <v>87.2340425531915</v>
      </c>
      <c r="AD58" s="9">
        <f t="shared" si="16"/>
        <v>78.095238095238102</v>
      </c>
      <c r="AE58" s="37">
        <v>42033</v>
      </c>
      <c r="AF58" s="37">
        <v>42033</v>
      </c>
      <c r="AG58" s="4">
        <v>2015</v>
      </c>
      <c r="AH58" s="10" t="e">
        <v>#VALUE!</v>
      </c>
      <c r="AI58" s="21">
        <v>44589</v>
      </c>
      <c r="AJ58" s="21">
        <v>44589</v>
      </c>
      <c r="AK58" s="4">
        <v>2022</v>
      </c>
      <c r="AL58" s="10" t="e">
        <v>#VALUE!</v>
      </c>
      <c r="AM58" s="12">
        <f t="shared" si="17"/>
        <v>7.0027397260273974</v>
      </c>
      <c r="AN58" s="7">
        <v>7</v>
      </c>
      <c r="AO58" s="9">
        <f t="shared" si="18"/>
        <v>2.73972602739736E-3</v>
      </c>
      <c r="AP58" s="25">
        <v>1</v>
      </c>
    </row>
    <row r="59" spans="1:42" x14ac:dyDescent="0.35">
      <c r="A59" s="81">
        <v>14</v>
      </c>
      <c r="B59" s="16" t="s">
        <v>127</v>
      </c>
      <c r="C59" s="42">
        <v>2</v>
      </c>
      <c r="D59" s="33">
        <v>1</v>
      </c>
      <c r="E59" s="34">
        <v>1967</v>
      </c>
      <c r="F59" s="33">
        <v>2</v>
      </c>
      <c r="G59" s="33">
        <v>2</v>
      </c>
      <c r="H59" s="33">
        <v>1</v>
      </c>
      <c r="I59" s="34">
        <v>6</v>
      </c>
      <c r="J59" s="33">
        <v>78</v>
      </c>
      <c r="K59" s="4">
        <v>6486</v>
      </c>
      <c r="L59" s="50">
        <v>41957</v>
      </c>
      <c r="M59" s="19">
        <v>5</v>
      </c>
      <c r="N59" s="33" t="s">
        <v>44</v>
      </c>
      <c r="O59" s="33">
        <v>1</v>
      </c>
      <c r="P59" s="33">
        <v>105</v>
      </c>
      <c r="Q59" s="33" t="s">
        <v>51</v>
      </c>
      <c r="R59" s="33" t="s">
        <v>57</v>
      </c>
      <c r="S59" s="33">
        <f t="shared" si="21"/>
        <v>67</v>
      </c>
      <c r="T59" s="33">
        <f t="shared" si="22"/>
        <v>38</v>
      </c>
      <c r="U59" s="4">
        <v>82</v>
      </c>
      <c r="V59" s="4">
        <v>10</v>
      </c>
      <c r="W59" s="4">
        <v>2</v>
      </c>
      <c r="X59" s="33">
        <v>0</v>
      </c>
      <c r="Y59" s="33">
        <f t="shared" si="11"/>
        <v>94</v>
      </c>
      <c r="Z59" s="33">
        <f t="shared" si="12"/>
        <v>94</v>
      </c>
      <c r="AA59" s="33">
        <f t="shared" si="13"/>
        <v>63</v>
      </c>
      <c r="AB59" s="43">
        <f t="shared" si="14"/>
        <v>87.2340425531915</v>
      </c>
      <c r="AC59" s="43">
        <f t="shared" si="15"/>
        <v>87.2340425531915</v>
      </c>
      <c r="AD59" s="43">
        <f t="shared" si="16"/>
        <v>78.095238095238102</v>
      </c>
      <c r="AE59" s="37">
        <v>42033</v>
      </c>
      <c r="AF59" s="37">
        <v>42033</v>
      </c>
      <c r="AG59" s="4">
        <v>2015</v>
      </c>
      <c r="AH59" s="38">
        <v>47.613698630136987</v>
      </c>
      <c r="AI59" s="21">
        <v>44589</v>
      </c>
      <c r="AJ59" s="21">
        <v>44589</v>
      </c>
      <c r="AK59" s="4">
        <v>2022</v>
      </c>
      <c r="AL59" s="38">
        <v>54.61643835616438</v>
      </c>
      <c r="AM59" s="39">
        <f t="shared" si="17"/>
        <v>7.0027397260273974</v>
      </c>
      <c r="AN59" s="7">
        <v>7</v>
      </c>
      <c r="AO59" s="43">
        <f t="shared" si="18"/>
        <v>2.73972602739736E-3</v>
      </c>
      <c r="AP59" s="44">
        <v>1</v>
      </c>
    </row>
    <row r="60" spans="1:42" x14ac:dyDescent="0.35">
      <c r="A60" s="81">
        <v>14</v>
      </c>
      <c r="B60" s="16" t="s">
        <v>128</v>
      </c>
      <c r="C60" s="20">
        <v>0</v>
      </c>
      <c r="D60" s="4">
        <v>2</v>
      </c>
      <c r="E60" s="4">
        <v>1957</v>
      </c>
      <c r="F60" s="4">
        <v>1</v>
      </c>
      <c r="G60" s="4">
        <v>1</v>
      </c>
      <c r="H60" s="4">
        <v>1</v>
      </c>
      <c r="I60" s="2">
        <v>6</v>
      </c>
      <c r="J60" s="4">
        <v>78</v>
      </c>
      <c r="K60" s="4">
        <v>6486</v>
      </c>
      <c r="L60" s="15">
        <v>41957</v>
      </c>
      <c r="M60" s="19">
        <v>5</v>
      </c>
      <c r="N60" s="4" t="s">
        <v>44</v>
      </c>
      <c r="O60" s="4">
        <v>1</v>
      </c>
      <c r="P60" s="4">
        <v>105</v>
      </c>
      <c r="Q60" s="4" t="s">
        <v>51</v>
      </c>
      <c r="R60" s="4" t="s">
        <v>57</v>
      </c>
      <c r="S60" s="4">
        <f t="shared" si="21"/>
        <v>67</v>
      </c>
      <c r="T60" s="4">
        <f t="shared" si="22"/>
        <v>38</v>
      </c>
      <c r="U60" s="4">
        <v>82</v>
      </c>
      <c r="V60" s="4">
        <v>10</v>
      </c>
      <c r="W60" s="4">
        <v>2</v>
      </c>
      <c r="X60" s="4">
        <v>0</v>
      </c>
      <c r="Y60" s="4">
        <f t="shared" si="11"/>
        <v>94</v>
      </c>
      <c r="Z60" s="4">
        <f t="shared" si="12"/>
        <v>94</v>
      </c>
      <c r="AA60" s="4">
        <f t="shared" si="13"/>
        <v>63</v>
      </c>
      <c r="AB60" s="9">
        <f t="shared" si="14"/>
        <v>87.2340425531915</v>
      </c>
      <c r="AC60" s="9">
        <f t="shared" si="15"/>
        <v>87.2340425531915</v>
      </c>
      <c r="AD60" s="9">
        <f t="shared" si="16"/>
        <v>78.095238095238102</v>
      </c>
      <c r="AE60" s="37">
        <v>42033</v>
      </c>
      <c r="AF60" s="37">
        <v>42033</v>
      </c>
      <c r="AG60" s="4">
        <v>2015</v>
      </c>
      <c r="AH60" s="10">
        <v>57.62191780821918</v>
      </c>
      <c r="AI60" s="21">
        <v>44589</v>
      </c>
      <c r="AJ60" s="21">
        <v>44589</v>
      </c>
      <c r="AK60" s="4">
        <v>2022</v>
      </c>
      <c r="AL60" s="10">
        <v>64.62465753424658</v>
      </c>
      <c r="AM60" s="12">
        <f t="shared" si="17"/>
        <v>7.0027397260273974</v>
      </c>
      <c r="AN60" s="7">
        <v>7</v>
      </c>
      <c r="AO60" s="9">
        <f t="shared" si="18"/>
        <v>2.73972602739736E-3</v>
      </c>
      <c r="AP60" s="25">
        <v>2</v>
      </c>
    </row>
    <row r="61" spans="1:42" x14ac:dyDescent="0.35">
      <c r="A61" s="81">
        <v>14</v>
      </c>
      <c r="B61" s="16" t="s">
        <v>129</v>
      </c>
      <c r="C61" s="42">
        <v>0</v>
      </c>
      <c r="D61" s="33">
        <v>1</v>
      </c>
      <c r="E61" s="34" t="s">
        <v>44</v>
      </c>
      <c r="F61" s="33">
        <v>3</v>
      </c>
      <c r="G61" s="33">
        <v>4</v>
      </c>
      <c r="H61" s="33">
        <v>1</v>
      </c>
      <c r="I61" s="34">
        <v>6</v>
      </c>
      <c r="J61" s="33">
        <v>78</v>
      </c>
      <c r="K61" s="4">
        <v>6486</v>
      </c>
      <c r="L61" s="50">
        <v>41957</v>
      </c>
      <c r="M61" s="19">
        <v>5</v>
      </c>
      <c r="N61" s="33" t="s">
        <v>44</v>
      </c>
      <c r="O61" s="33">
        <v>1</v>
      </c>
      <c r="P61" s="33">
        <v>105</v>
      </c>
      <c r="Q61" s="33" t="s">
        <v>51</v>
      </c>
      <c r="R61" s="33" t="s">
        <v>57</v>
      </c>
      <c r="S61" s="33">
        <f t="shared" si="21"/>
        <v>67</v>
      </c>
      <c r="T61" s="33">
        <f t="shared" si="22"/>
        <v>38</v>
      </c>
      <c r="U61" s="4">
        <v>82</v>
      </c>
      <c r="V61" s="4">
        <v>10</v>
      </c>
      <c r="W61" s="4">
        <v>2</v>
      </c>
      <c r="X61" s="33">
        <v>0</v>
      </c>
      <c r="Y61" s="33">
        <f t="shared" si="11"/>
        <v>94</v>
      </c>
      <c r="Z61" s="33">
        <f t="shared" si="12"/>
        <v>94</v>
      </c>
      <c r="AA61" s="33">
        <f t="shared" si="13"/>
        <v>63</v>
      </c>
      <c r="AB61" s="43">
        <f t="shared" si="14"/>
        <v>87.2340425531915</v>
      </c>
      <c r="AC61" s="43">
        <f t="shared" si="15"/>
        <v>87.2340425531915</v>
      </c>
      <c r="AD61" s="43">
        <f t="shared" si="16"/>
        <v>78.095238095238102</v>
      </c>
      <c r="AE61" s="37">
        <v>42033</v>
      </c>
      <c r="AF61" s="37">
        <v>42033</v>
      </c>
      <c r="AG61" s="4">
        <v>2015</v>
      </c>
      <c r="AH61" s="38" t="e">
        <v>#VALUE!</v>
      </c>
      <c r="AI61" s="21">
        <v>44589</v>
      </c>
      <c r="AJ61" s="21">
        <v>44589</v>
      </c>
      <c r="AK61" s="4">
        <v>2022</v>
      </c>
      <c r="AL61" s="38" t="e">
        <v>#VALUE!</v>
      </c>
      <c r="AM61" s="39">
        <f t="shared" si="17"/>
        <v>7.0027397260273974</v>
      </c>
      <c r="AN61" s="7">
        <v>7</v>
      </c>
      <c r="AO61" s="43">
        <f t="shared" si="18"/>
        <v>2.73972602739736E-3</v>
      </c>
      <c r="AP61" s="44">
        <v>2</v>
      </c>
    </row>
    <row r="62" spans="1:42" x14ac:dyDescent="0.35">
      <c r="A62" s="81">
        <v>14</v>
      </c>
      <c r="B62" s="16" t="s">
        <v>130</v>
      </c>
      <c r="C62" s="20">
        <v>0</v>
      </c>
      <c r="D62" s="4">
        <v>1</v>
      </c>
      <c r="E62" s="4">
        <v>1951</v>
      </c>
      <c r="F62" s="4">
        <v>1</v>
      </c>
      <c r="G62" s="4">
        <v>1</v>
      </c>
      <c r="H62" s="4">
        <v>1</v>
      </c>
      <c r="I62" s="2">
        <v>6</v>
      </c>
      <c r="J62" s="4">
        <v>78</v>
      </c>
      <c r="K62" s="4">
        <v>6486</v>
      </c>
      <c r="L62" s="15">
        <v>41957</v>
      </c>
      <c r="M62" s="19">
        <v>5</v>
      </c>
      <c r="N62" s="4" t="s">
        <v>44</v>
      </c>
      <c r="O62" s="4">
        <v>1</v>
      </c>
      <c r="P62" s="4">
        <v>105</v>
      </c>
      <c r="Q62" s="4" t="s">
        <v>51</v>
      </c>
      <c r="R62" s="4" t="s">
        <v>57</v>
      </c>
      <c r="S62" s="4">
        <f t="shared" si="21"/>
        <v>67</v>
      </c>
      <c r="T62" s="4">
        <f t="shared" si="22"/>
        <v>38</v>
      </c>
      <c r="U62" s="4">
        <v>82</v>
      </c>
      <c r="V62" s="4">
        <v>10</v>
      </c>
      <c r="W62" s="4">
        <v>2</v>
      </c>
      <c r="X62" s="4">
        <v>0</v>
      </c>
      <c r="Y62" s="4">
        <f t="shared" si="11"/>
        <v>94</v>
      </c>
      <c r="Z62" s="4">
        <f t="shared" si="12"/>
        <v>94</v>
      </c>
      <c r="AA62" s="4">
        <f t="shared" si="13"/>
        <v>63</v>
      </c>
      <c r="AB62" s="9">
        <f t="shared" si="14"/>
        <v>87.2340425531915</v>
      </c>
      <c r="AC62" s="9">
        <f t="shared" si="15"/>
        <v>87.2340425531915</v>
      </c>
      <c r="AD62" s="9">
        <f t="shared" si="16"/>
        <v>78.095238095238102</v>
      </c>
      <c r="AE62" s="37">
        <v>42033</v>
      </c>
      <c r="AF62" s="37">
        <v>42033</v>
      </c>
      <c r="AG62" s="4">
        <v>2015</v>
      </c>
      <c r="AH62" s="10">
        <v>64.019178082191786</v>
      </c>
      <c r="AI62" s="21">
        <v>44589</v>
      </c>
      <c r="AJ62" s="21">
        <v>42955</v>
      </c>
      <c r="AK62" s="4">
        <v>2017</v>
      </c>
      <c r="AL62" s="10">
        <v>66.545205479452051</v>
      </c>
      <c r="AM62" s="12">
        <f t="shared" si="17"/>
        <v>2.526027397260274</v>
      </c>
      <c r="AN62" s="7">
        <v>7</v>
      </c>
      <c r="AO62" s="9">
        <f t="shared" si="18"/>
        <v>-4.4739726027397264</v>
      </c>
      <c r="AP62" s="25">
        <v>1</v>
      </c>
    </row>
    <row r="63" spans="1:42" x14ac:dyDescent="0.35">
      <c r="A63" s="82">
        <v>14</v>
      </c>
      <c r="B63" s="16" t="s">
        <v>131</v>
      </c>
      <c r="C63" s="42">
        <v>0</v>
      </c>
      <c r="D63" s="33">
        <v>1</v>
      </c>
      <c r="E63" s="34">
        <v>1951</v>
      </c>
      <c r="F63" s="33">
        <v>4</v>
      </c>
      <c r="G63" s="33">
        <v>1</v>
      </c>
      <c r="H63" s="33">
        <v>1</v>
      </c>
      <c r="I63" s="34">
        <v>6</v>
      </c>
      <c r="J63" s="33">
        <v>78</v>
      </c>
      <c r="K63" s="4">
        <v>6486</v>
      </c>
      <c r="L63" s="50">
        <v>41957</v>
      </c>
      <c r="M63" s="19">
        <v>5</v>
      </c>
      <c r="N63" s="33" t="s">
        <v>44</v>
      </c>
      <c r="O63" s="35">
        <v>1</v>
      </c>
      <c r="P63" s="33">
        <v>105</v>
      </c>
      <c r="Q63" s="33" t="s">
        <v>51</v>
      </c>
      <c r="R63" s="33" t="s">
        <v>57</v>
      </c>
      <c r="S63" s="33">
        <f t="shared" si="21"/>
        <v>67</v>
      </c>
      <c r="T63" s="33">
        <f t="shared" si="22"/>
        <v>38</v>
      </c>
      <c r="U63" s="4">
        <v>76</v>
      </c>
      <c r="V63" s="4">
        <v>9</v>
      </c>
      <c r="W63" s="4">
        <v>3</v>
      </c>
      <c r="X63" s="33">
        <v>0</v>
      </c>
      <c r="Y63" s="33">
        <f t="shared" si="11"/>
        <v>88</v>
      </c>
      <c r="Z63" s="33">
        <f t="shared" si="12"/>
        <v>88</v>
      </c>
      <c r="AA63" s="33">
        <f t="shared" si="13"/>
        <v>59</v>
      </c>
      <c r="AB63" s="43">
        <f t="shared" si="14"/>
        <v>86.36363636363636</v>
      </c>
      <c r="AC63" s="43">
        <f t="shared" si="15"/>
        <v>86.36363636363636</v>
      </c>
      <c r="AD63" s="43">
        <f t="shared" si="16"/>
        <v>72.38095238095238</v>
      </c>
      <c r="AE63" s="37">
        <v>42033</v>
      </c>
      <c r="AF63" s="37">
        <v>42033</v>
      </c>
      <c r="AG63" s="4">
        <v>2015</v>
      </c>
      <c r="AH63" s="38">
        <v>64.019178082191786</v>
      </c>
      <c r="AI63" s="21">
        <v>44589</v>
      </c>
      <c r="AJ63" s="21">
        <v>44589</v>
      </c>
      <c r="AK63" s="4">
        <v>2022</v>
      </c>
      <c r="AL63" s="38">
        <v>71.021917808219172</v>
      </c>
      <c r="AM63" s="39">
        <f t="shared" si="17"/>
        <v>7.0027397260273974</v>
      </c>
      <c r="AN63" s="7">
        <v>7</v>
      </c>
      <c r="AO63" s="43">
        <f t="shared" si="18"/>
        <v>2.73972602739736E-3</v>
      </c>
      <c r="AP63" s="44">
        <v>1</v>
      </c>
    </row>
    <row r="64" spans="1:42" x14ac:dyDescent="0.35">
      <c r="A64" s="81">
        <v>14</v>
      </c>
      <c r="B64" s="16" t="s">
        <v>132</v>
      </c>
      <c r="C64" s="20">
        <v>1</v>
      </c>
      <c r="D64" s="4">
        <v>2</v>
      </c>
      <c r="E64" s="2">
        <v>1957</v>
      </c>
      <c r="F64" s="4">
        <v>3</v>
      </c>
      <c r="G64" s="4">
        <v>4</v>
      </c>
      <c r="H64" s="4">
        <v>1</v>
      </c>
      <c r="I64" s="2">
        <v>6</v>
      </c>
      <c r="J64" s="4">
        <v>78</v>
      </c>
      <c r="K64" s="4">
        <v>6486</v>
      </c>
      <c r="L64" s="15">
        <v>41957</v>
      </c>
      <c r="M64" s="19">
        <v>5</v>
      </c>
      <c r="N64" s="33" t="s">
        <v>44</v>
      </c>
      <c r="O64" s="33">
        <v>1</v>
      </c>
      <c r="P64" s="4">
        <v>105</v>
      </c>
      <c r="Q64" s="4" t="s">
        <v>51</v>
      </c>
      <c r="R64" s="4" t="s">
        <v>57</v>
      </c>
      <c r="S64" s="4">
        <f t="shared" si="21"/>
        <v>67</v>
      </c>
      <c r="T64" s="4">
        <f t="shared" si="22"/>
        <v>38</v>
      </c>
      <c r="U64" s="4">
        <v>82</v>
      </c>
      <c r="V64" s="4">
        <v>10</v>
      </c>
      <c r="W64" s="4">
        <v>2</v>
      </c>
      <c r="X64" s="4">
        <v>0</v>
      </c>
      <c r="Y64" s="4">
        <f t="shared" si="11"/>
        <v>94</v>
      </c>
      <c r="Z64" s="4">
        <f t="shared" si="12"/>
        <v>94</v>
      </c>
      <c r="AA64" s="4">
        <f t="shared" si="13"/>
        <v>63</v>
      </c>
      <c r="AB64" s="9">
        <f t="shared" si="14"/>
        <v>87.2340425531915</v>
      </c>
      <c r="AC64" s="9">
        <f t="shared" si="15"/>
        <v>87.2340425531915</v>
      </c>
      <c r="AD64" s="9">
        <f t="shared" si="16"/>
        <v>78.095238095238102</v>
      </c>
      <c r="AE64" s="37">
        <v>42033</v>
      </c>
      <c r="AF64" s="37">
        <v>42033</v>
      </c>
      <c r="AG64" s="4">
        <v>2015</v>
      </c>
      <c r="AH64" s="10">
        <v>57.61917808219178</v>
      </c>
      <c r="AI64" s="21">
        <v>44589</v>
      </c>
      <c r="AJ64" s="21">
        <v>44589</v>
      </c>
      <c r="AK64" s="4">
        <v>2022</v>
      </c>
      <c r="AL64" s="10">
        <v>64.62191780821918</v>
      </c>
      <c r="AM64" s="12">
        <f t="shared" si="17"/>
        <v>7.0027397260273974</v>
      </c>
      <c r="AN64" s="7">
        <v>7</v>
      </c>
      <c r="AO64" s="9">
        <f t="shared" si="18"/>
        <v>2.73972602739736E-3</v>
      </c>
      <c r="AP64" s="25">
        <v>1</v>
      </c>
    </row>
    <row r="65" spans="1:42" x14ac:dyDescent="0.35">
      <c r="A65" s="81">
        <v>14</v>
      </c>
      <c r="B65" s="16" t="s">
        <v>133</v>
      </c>
      <c r="C65" s="42">
        <v>0</v>
      </c>
      <c r="D65" s="33">
        <v>2</v>
      </c>
      <c r="E65" s="34">
        <v>1962</v>
      </c>
      <c r="F65" s="33">
        <v>2</v>
      </c>
      <c r="G65" s="33">
        <v>4</v>
      </c>
      <c r="H65" s="33">
        <v>1</v>
      </c>
      <c r="I65" s="34">
        <v>6</v>
      </c>
      <c r="J65" s="33">
        <v>78</v>
      </c>
      <c r="K65" s="4">
        <v>6486</v>
      </c>
      <c r="L65" s="50">
        <v>41957</v>
      </c>
      <c r="M65" s="19">
        <v>5</v>
      </c>
      <c r="N65" s="33" t="s">
        <v>44</v>
      </c>
      <c r="O65" s="33">
        <v>1</v>
      </c>
      <c r="P65" s="4">
        <v>105</v>
      </c>
      <c r="Q65" s="4" t="s">
        <v>51</v>
      </c>
      <c r="R65" s="4" t="s">
        <v>57</v>
      </c>
      <c r="S65" s="4">
        <f t="shared" si="21"/>
        <v>67</v>
      </c>
      <c r="T65" s="4">
        <f t="shared" si="22"/>
        <v>38</v>
      </c>
      <c r="U65" s="33">
        <v>82</v>
      </c>
      <c r="V65" s="33">
        <v>10</v>
      </c>
      <c r="W65" s="33">
        <v>2</v>
      </c>
      <c r="X65" s="33">
        <v>0</v>
      </c>
      <c r="Y65" s="33">
        <f t="shared" si="11"/>
        <v>94</v>
      </c>
      <c r="Z65" s="33">
        <f t="shared" si="12"/>
        <v>94</v>
      </c>
      <c r="AA65" s="33">
        <f t="shared" si="13"/>
        <v>63</v>
      </c>
      <c r="AB65" s="43">
        <f t="shared" si="14"/>
        <v>87.2340425531915</v>
      </c>
      <c r="AC65" s="43">
        <f t="shared" si="15"/>
        <v>87.2340425531915</v>
      </c>
      <c r="AD65" s="43">
        <f t="shared" si="16"/>
        <v>78.095238095238102</v>
      </c>
      <c r="AE65" s="37">
        <v>42033</v>
      </c>
      <c r="AF65" s="37">
        <v>42033</v>
      </c>
      <c r="AG65" s="4">
        <v>2015</v>
      </c>
      <c r="AH65" s="38">
        <v>52.61643835616438</v>
      </c>
      <c r="AI65" s="21">
        <v>44589</v>
      </c>
      <c r="AJ65" s="21">
        <v>44589</v>
      </c>
      <c r="AK65" s="4">
        <v>2022</v>
      </c>
      <c r="AL65" s="38">
        <v>59.61917808219178</v>
      </c>
      <c r="AM65" s="39">
        <f t="shared" si="17"/>
        <v>7.0027397260273974</v>
      </c>
      <c r="AN65" s="7">
        <v>7</v>
      </c>
      <c r="AO65" s="43">
        <f t="shared" si="18"/>
        <v>2.73972602739736E-3</v>
      </c>
      <c r="AP65" s="44">
        <v>2</v>
      </c>
    </row>
    <row r="66" spans="1:42" x14ac:dyDescent="0.35">
      <c r="A66" s="81">
        <v>14</v>
      </c>
      <c r="B66" s="16" t="s">
        <v>134</v>
      </c>
      <c r="C66" s="20">
        <v>2</v>
      </c>
      <c r="D66" s="4">
        <v>1</v>
      </c>
      <c r="E66" s="2">
        <v>1967</v>
      </c>
      <c r="F66" s="4">
        <v>2</v>
      </c>
      <c r="G66" s="4">
        <v>2</v>
      </c>
      <c r="H66" s="4">
        <v>1</v>
      </c>
      <c r="I66" s="2">
        <v>6</v>
      </c>
      <c r="J66" s="4">
        <v>78</v>
      </c>
      <c r="K66" s="4">
        <v>6486</v>
      </c>
      <c r="L66" s="15">
        <v>41957</v>
      </c>
      <c r="M66" s="19">
        <v>5</v>
      </c>
      <c r="N66" s="4" t="s">
        <v>44</v>
      </c>
      <c r="O66" s="33">
        <v>1</v>
      </c>
      <c r="P66" s="4">
        <v>105</v>
      </c>
      <c r="Q66" s="4" t="s">
        <v>51</v>
      </c>
      <c r="R66" s="4" t="s">
        <v>57</v>
      </c>
      <c r="S66" s="4">
        <f t="shared" si="21"/>
        <v>67</v>
      </c>
      <c r="T66" s="4">
        <f t="shared" si="22"/>
        <v>38</v>
      </c>
      <c r="U66" s="4">
        <v>82</v>
      </c>
      <c r="V66" s="4">
        <v>10</v>
      </c>
      <c r="W66" s="4">
        <v>2</v>
      </c>
      <c r="X66" s="4">
        <v>0</v>
      </c>
      <c r="Y66" s="4">
        <f t="shared" ref="Y66:Y97" si="23">U66+V66+W66+X66</f>
        <v>94</v>
      </c>
      <c r="Z66" s="4">
        <f t="shared" ref="Z66:Z97" si="24">Y66</f>
        <v>94</v>
      </c>
      <c r="AA66" s="4">
        <f t="shared" si="13"/>
        <v>63</v>
      </c>
      <c r="AB66" s="9">
        <f t="shared" ref="AB66:AB73" si="25">U66/Z66*100</f>
        <v>87.2340425531915</v>
      </c>
      <c r="AC66" s="9">
        <f t="shared" ref="AC66:AC73" si="26">U66/Y66*100</f>
        <v>87.2340425531915</v>
      </c>
      <c r="AD66" s="9">
        <f t="shared" ref="AD66:AD73" si="27">U66/P66*100</f>
        <v>78.095238095238102</v>
      </c>
      <c r="AE66" s="21">
        <v>42033</v>
      </c>
      <c r="AF66" s="21">
        <v>42033</v>
      </c>
      <c r="AG66" s="4">
        <v>2015</v>
      </c>
      <c r="AH66" s="10">
        <v>47.912328767123284</v>
      </c>
      <c r="AI66" s="21">
        <v>44589</v>
      </c>
      <c r="AJ66" s="21">
        <v>44589</v>
      </c>
      <c r="AK66" s="4">
        <v>2022</v>
      </c>
      <c r="AL66" s="10">
        <v>54.915068493150685</v>
      </c>
      <c r="AM66" s="12">
        <f t="shared" ref="AM66:AM73" si="28">(AJ66-AE66)/365</f>
        <v>7.0027397260273974</v>
      </c>
      <c r="AN66" s="7">
        <v>7</v>
      </c>
      <c r="AO66" s="9">
        <f t="shared" ref="AO66:AO97" si="29">AM66-AN66</f>
        <v>2.73972602739736E-3</v>
      </c>
      <c r="AP66" s="25">
        <v>2</v>
      </c>
    </row>
    <row r="67" spans="1:42" x14ac:dyDescent="0.35">
      <c r="A67" s="82">
        <v>14</v>
      </c>
      <c r="B67" s="41" t="s">
        <v>135</v>
      </c>
      <c r="C67" s="42">
        <v>0</v>
      </c>
      <c r="D67" s="33">
        <v>1</v>
      </c>
      <c r="E67" s="34">
        <v>1952</v>
      </c>
      <c r="F67" s="33">
        <v>4</v>
      </c>
      <c r="G67" s="33">
        <v>1</v>
      </c>
      <c r="H67" s="33">
        <v>2</v>
      </c>
      <c r="I67" s="36">
        <v>7</v>
      </c>
      <c r="J67" s="35">
        <v>34</v>
      </c>
      <c r="K67" s="35">
        <v>8</v>
      </c>
      <c r="L67" s="50">
        <v>43006</v>
      </c>
      <c r="M67" s="19">
        <v>5</v>
      </c>
      <c r="N67" s="35" t="s">
        <v>44</v>
      </c>
      <c r="O67" s="35">
        <v>1</v>
      </c>
      <c r="P67" s="35">
        <v>87</v>
      </c>
      <c r="Q67" s="33" t="s">
        <v>52</v>
      </c>
      <c r="R67" s="33" t="s">
        <v>58</v>
      </c>
      <c r="S67" s="33">
        <f>30+11+5</f>
        <v>46</v>
      </c>
      <c r="T67" s="33">
        <f>16+25</f>
        <v>41</v>
      </c>
      <c r="U67" s="33">
        <v>78</v>
      </c>
      <c r="V67" s="33">
        <v>2</v>
      </c>
      <c r="W67" s="33">
        <v>2</v>
      </c>
      <c r="X67" s="33">
        <v>0</v>
      </c>
      <c r="Y67" s="33">
        <f t="shared" si="23"/>
        <v>82</v>
      </c>
      <c r="Z67" s="33">
        <f t="shared" si="24"/>
        <v>82</v>
      </c>
      <c r="AA67" s="33">
        <f t="shared" si="13"/>
        <v>55</v>
      </c>
      <c r="AB67" s="43">
        <f t="shared" si="25"/>
        <v>95.121951219512198</v>
      </c>
      <c r="AC67" s="43">
        <f t="shared" si="26"/>
        <v>95.121951219512198</v>
      </c>
      <c r="AD67" s="43">
        <f t="shared" si="27"/>
        <v>89.65517241379311</v>
      </c>
      <c r="AE67" s="37">
        <v>43006</v>
      </c>
      <c r="AF67" s="37">
        <v>43006</v>
      </c>
      <c r="AG67" s="33">
        <v>2017</v>
      </c>
      <c r="AH67" s="38">
        <v>65.630136986301366</v>
      </c>
      <c r="AI67" s="37">
        <v>44589</v>
      </c>
      <c r="AJ67" s="37">
        <v>44589</v>
      </c>
      <c r="AK67" s="33">
        <v>2022</v>
      </c>
      <c r="AL67" s="38">
        <v>69.967123287671228</v>
      </c>
      <c r="AM67" s="39">
        <f t="shared" si="28"/>
        <v>4.3369863013698629</v>
      </c>
      <c r="AN67" s="7">
        <v>7</v>
      </c>
      <c r="AO67" s="43">
        <f t="shared" si="29"/>
        <v>-2.6630136986301371</v>
      </c>
      <c r="AP67" s="44">
        <v>1</v>
      </c>
    </row>
    <row r="68" spans="1:42" x14ac:dyDescent="0.35">
      <c r="A68" s="82">
        <v>14</v>
      </c>
      <c r="B68" s="41" t="s">
        <v>136</v>
      </c>
      <c r="C68" s="75">
        <v>1</v>
      </c>
      <c r="D68" s="4">
        <v>2</v>
      </c>
      <c r="E68" s="2">
        <v>1965</v>
      </c>
      <c r="F68" s="4">
        <v>1</v>
      </c>
      <c r="G68" s="4">
        <v>1</v>
      </c>
      <c r="H68" s="46">
        <v>2</v>
      </c>
      <c r="I68" s="36">
        <v>7</v>
      </c>
      <c r="J68" s="35">
        <v>34</v>
      </c>
      <c r="K68" s="35">
        <v>8</v>
      </c>
      <c r="L68" s="50">
        <v>43006</v>
      </c>
      <c r="M68" s="19">
        <v>5</v>
      </c>
      <c r="N68" s="35" t="s">
        <v>44</v>
      </c>
      <c r="O68" s="35">
        <v>1</v>
      </c>
      <c r="P68" s="35">
        <v>87</v>
      </c>
      <c r="Q68" s="33" t="s">
        <v>52</v>
      </c>
      <c r="R68" s="33" t="s">
        <v>58</v>
      </c>
      <c r="S68" s="33">
        <f>30+11+5</f>
        <v>46</v>
      </c>
      <c r="T68" s="33">
        <f>16+25</f>
        <v>41</v>
      </c>
      <c r="U68" s="46">
        <v>78</v>
      </c>
      <c r="V68" s="46">
        <v>2</v>
      </c>
      <c r="W68" s="46">
        <v>1</v>
      </c>
      <c r="X68" s="46">
        <v>0</v>
      </c>
      <c r="Y68" s="46">
        <f t="shared" si="23"/>
        <v>81</v>
      </c>
      <c r="Z68" s="46">
        <f t="shared" si="24"/>
        <v>81</v>
      </c>
      <c r="AA68" s="46">
        <f t="shared" si="13"/>
        <v>54</v>
      </c>
      <c r="AB68" s="76">
        <f t="shared" si="25"/>
        <v>96.296296296296291</v>
      </c>
      <c r="AC68" s="76">
        <f t="shared" si="26"/>
        <v>96.296296296296291</v>
      </c>
      <c r="AD68" s="76">
        <f t="shared" si="27"/>
        <v>89.65517241379311</v>
      </c>
      <c r="AE68" s="37">
        <v>43006</v>
      </c>
      <c r="AF68" s="37">
        <v>43006</v>
      </c>
      <c r="AG68" s="46">
        <v>2017</v>
      </c>
      <c r="AH68" s="10">
        <v>52.723287671232875</v>
      </c>
      <c r="AI68" s="21">
        <v>44589</v>
      </c>
      <c r="AJ68" s="21">
        <v>44589</v>
      </c>
      <c r="AK68" s="46">
        <v>2022</v>
      </c>
      <c r="AL68" s="10">
        <v>57.060273972602737</v>
      </c>
      <c r="AM68" s="12">
        <f t="shared" si="28"/>
        <v>4.3369863013698629</v>
      </c>
      <c r="AN68" s="7">
        <v>7</v>
      </c>
      <c r="AO68" s="9">
        <f t="shared" si="29"/>
        <v>-2.6630136986301371</v>
      </c>
      <c r="AP68" s="77">
        <v>1</v>
      </c>
    </row>
    <row r="69" spans="1:42" x14ac:dyDescent="0.35">
      <c r="A69" s="82">
        <v>14</v>
      </c>
      <c r="B69" s="41" t="s">
        <v>137</v>
      </c>
      <c r="C69" s="42">
        <v>1</v>
      </c>
      <c r="D69" s="33">
        <v>2</v>
      </c>
      <c r="E69" s="34">
        <v>1965</v>
      </c>
      <c r="F69" s="33">
        <v>5</v>
      </c>
      <c r="G69" s="33">
        <v>1</v>
      </c>
      <c r="H69" s="33">
        <v>2</v>
      </c>
      <c r="I69" s="36">
        <v>7</v>
      </c>
      <c r="J69" s="35">
        <v>34</v>
      </c>
      <c r="K69" s="35">
        <v>8</v>
      </c>
      <c r="L69" s="50">
        <v>43006</v>
      </c>
      <c r="M69" s="19">
        <v>5</v>
      </c>
      <c r="N69" s="35" t="s">
        <v>44</v>
      </c>
      <c r="O69" s="35">
        <v>1</v>
      </c>
      <c r="P69" s="35">
        <v>87</v>
      </c>
      <c r="Q69" s="33" t="s">
        <v>52</v>
      </c>
      <c r="R69" s="33" t="s">
        <v>58</v>
      </c>
      <c r="S69" s="33">
        <f>30+11+5</f>
        <v>46</v>
      </c>
      <c r="T69" s="33">
        <f>16+25</f>
        <v>41</v>
      </c>
      <c r="U69" s="4">
        <v>78</v>
      </c>
      <c r="V69" s="4">
        <v>2</v>
      </c>
      <c r="W69" s="4">
        <v>3</v>
      </c>
      <c r="X69" s="33">
        <v>0</v>
      </c>
      <c r="Y69" s="33">
        <f t="shared" si="23"/>
        <v>83</v>
      </c>
      <c r="Z69" s="33">
        <f t="shared" si="24"/>
        <v>83</v>
      </c>
      <c r="AA69" s="33">
        <f t="shared" si="13"/>
        <v>56</v>
      </c>
      <c r="AB69" s="43">
        <f t="shared" si="25"/>
        <v>93.975903614457835</v>
      </c>
      <c r="AC69" s="43">
        <f t="shared" si="26"/>
        <v>93.975903614457835</v>
      </c>
      <c r="AD69" s="43">
        <f t="shared" si="27"/>
        <v>89.65517241379311</v>
      </c>
      <c r="AE69" s="37">
        <v>43006</v>
      </c>
      <c r="AF69" s="37">
        <v>43006</v>
      </c>
      <c r="AG69" s="33">
        <v>2017</v>
      </c>
      <c r="AH69" s="38">
        <v>52.723287671232875</v>
      </c>
      <c r="AI69" s="37">
        <v>44589</v>
      </c>
      <c r="AJ69" s="37">
        <v>44589</v>
      </c>
      <c r="AK69" s="33">
        <v>2022</v>
      </c>
      <c r="AL69" s="38">
        <v>57.060273972602737</v>
      </c>
      <c r="AM69" s="39">
        <f t="shared" si="28"/>
        <v>4.3369863013698629</v>
      </c>
      <c r="AN69" s="7">
        <v>7</v>
      </c>
      <c r="AO69" s="43">
        <f t="shared" si="29"/>
        <v>-2.6630136986301371</v>
      </c>
      <c r="AP69" s="44">
        <v>1</v>
      </c>
    </row>
    <row r="70" spans="1:42" x14ac:dyDescent="0.35">
      <c r="A70" s="83"/>
      <c r="B70" s="53"/>
      <c r="C70" s="54"/>
      <c r="D70" s="55"/>
      <c r="E70" s="56"/>
      <c r="F70" s="55"/>
      <c r="G70" s="55"/>
      <c r="H70" s="55"/>
      <c r="I70" s="56"/>
      <c r="J70" s="55"/>
      <c r="K70" s="55"/>
      <c r="L70" s="57"/>
      <c r="M70" s="55"/>
      <c r="N70" s="55"/>
      <c r="O70" s="55"/>
      <c r="P70" s="55">
        <f>SUBTOTAL(109,P2:P69)</f>
        <v>7160</v>
      </c>
      <c r="Q70" s="55"/>
      <c r="R70" s="55"/>
      <c r="S70" s="55">
        <f>SUBTOTAL(109,S2:S69)</f>
        <v>4027</v>
      </c>
      <c r="T70" s="55"/>
      <c r="U70" s="55">
        <f>SUBTOTAL(109,U2:U69)</f>
        <v>5672</v>
      </c>
      <c r="V70" s="55">
        <f>SUBTOTAL(109,V2:V69)</f>
        <v>519</v>
      </c>
      <c r="W70" s="55">
        <f>SUBTOTAL(109,W2:W69)</f>
        <v>133</v>
      </c>
      <c r="X70" s="55"/>
      <c r="Y70" s="55">
        <f>SUBTOTAL(109,Y2:Y69)</f>
        <v>6324</v>
      </c>
      <c r="Z70" s="55">
        <f>SUBTOTAL(109,Z2:Z69)</f>
        <v>6324</v>
      </c>
      <c r="AA70" s="55">
        <f>SUBTOTAL(109,AA67:AA69)</f>
        <v>165</v>
      </c>
      <c r="AB70" s="58">
        <f t="shared" si="25"/>
        <v>89.690069576217581</v>
      </c>
      <c r="AC70" s="58">
        <f t="shared" si="26"/>
        <v>89.690069576217581</v>
      </c>
      <c r="AD70" s="58">
        <f t="shared" si="27"/>
        <v>79.217877094972067</v>
      </c>
      <c r="AE70" s="59"/>
      <c r="AF70" s="59"/>
      <c r="AG70" s="55"/>
      <c r="AH70" s="60">
        <v>0</v>
      </c>
      <c r="AI70" s="59"/>
      <c r="AJ70" s="59"/>
      <c r="AK70" s="55"/>
      <c r="AL70" s="60">
        <v>0</v>
      </c>
      <c r="AM70" s="61">
        <f t="shared" si="28"/>
        <v>0</v>
      </c>
      <c r="AN70" s="62"/>
      <c r="AO70" s="58">
        <f t="shared" si="29"/>
        <v>0</v>
      </c>
      <c r="AP70" s="63"/>
    </row>
    <row r="71" spans="1:42" x14ac:dyDescent="0.35">
      <c r="A71" s="83"/>
      <c r="B71" s="53"/>
      <c r="C71" s="54"/>
      <c r="D71" s="55"/>
      <c r="E71" s="56"/>
      <c r="F71" s="55"/>
      <c r="G71" s="55"/>
      <c r="H71" s="55"/>
      <c r="I71" s="56"/>
      <c r="J71" s="55"/>
      <c r="K71" s="55"/>
      <c r="L71" s="57"/>
      <c r="M71" s="55"/>
      <c r="N71" s="55"/>
      <c r="O71" s="55"/>
      <c r="P71" s="55"/>
      <c r="Q71" s="55"/>
      <c r="R71" s="55"/>
      <c r="S71" s="58">
        <f>S70/P70*100</f>
        <v>56.24301675977653</v>
      </c>
      <c r="T71" s="55"/>
      <c r="U71" s="55"/>
      <c r="V71" s="58">
        <f>V70/Y70*100</f>
        <v>8.2068311195445922</v>
      </c>
      <c r="W71" s="58">
        <f>W70/Y70*100</f>
        <v>2.1030993042378241</v>
      </c>
      <c r="X71" s="55"/>
      <c r="Y71" s="58">
        <f>U71+V71+W71+X71</f>
        <v>10.309930423782417</v>
      </c>
      <c r="Z71" s="58">
        <f>Y71</f>
        <v>10.309930423782417</v>
      </c>
      <c r="AA71" s="58">
        <f>ROUNDUP(Y71/3*2,0)</f>
        <v>7</v>
      </c>
      <c r="AB71" s="58">
        <f t="shared" si="25"/>
        <v>0</v>
      </c>
      <c r="AC71" s="58">
        <f t="shared" si="26"/>
        <v>0</v>
      </c>
      <c r="AD71" s="58" t="e">
        <f t="shared" si="27"/>
        <v>#DIV/0!</v>
      </c>
      <c r="AE71" s="59"/>
      <c r="AF71" s="59"/>
      <c r="AG71" s="55"/>
      <c r="AH71" s="60">
        <v>0</v>
      </c>
      <c r="AI71" s="59"/>
      <c r="AJ71" s="59"/>
      <c r="AK71" s="55"/>
      <c r="AL71" s="60">
        <v>0</v>
      </c>
      <c r="AM71" s="61">
        <f t="shared" si="28"/>
        <v>0</v>
      </c>
      <c r="AN71" s="62"/>
      <c r="AO71" s="58">
        <f t="shared" si="29"/>
        <v>0</v>
      </c>
      <c r="AP71" s="63"/>
    </row>
    <row r="72" spans="1:42" x14ac:dyDescent="0.35">
      <c r="A72" s="83"/>
      <c r="B72" s="53"/>
      <c r="C72" s="54"/>
      <c r="D72" s="55"/>
      <c r="E72" s="56"/>
      <c r="F72" s="55"/>
      <c r="G72" s="55"/>
      <c r="H72" s="55"/>
      <c r="I72" s="56"/>
      <c r="J72" s="55"/>
      <c r="K72" s="55"/>
      <c r="L72" s="57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>
        <f>U72+V72+W72+X72</f>
        <v>0</v>
      </c>
      <c r="Z72" s="55">
        <f>Y72</f>
        <v>0</v>
      </c>
      <c r="AA72" s="55">
        <f>ROUNDUP(Y72/3*2,0)</f>
        <v>0</v>
      </c>
      <c r="AB72" s="58" t="e">
        <f t="shared" si="25"/>
        <v>#DIV/0!</v>
      </c>
      <c r="AC72" s="58" t="e">
        <f t="shared" si="26"/>
        <v>#DIV/0!</v>
      </c>
      <c r="AD72" s="58" t="e">
        <f t="shared" si="27"/>
        <v>#DIV/0!</v>
      </c>
      <c r="AE72" s="59"/>
      <c r="AF72" s="59"/>
      <c r="AG72" s="55"/>
      <c r="AH72" s="60">
        <v>0</v>
      </c>
      <c r="AI72" s="59"/>
      <c r="AJ72" s="59"/>
      <c r="AK72" s="55"/>
      <c r="AL72" s="60">
        <v>0</v>
      </c>
      <c r="AM72" s="61">
        <f t="shared" si="28"/>
        <v>0</v>
      </c>
      <c r="AN72" s="55"/>
      <c r="AO72" s="58">
        <f t="shared" si="29"/>
        <v>0</v>
      </c>
      <c r="AP72" s="63"/>
    </row>
    <row r="73" spans="1:42" x14ac:dyDescent="0.35">
      <c r="A73" s="84"/>
      <c r="B73" s="65"/>
      <c r="C73" s="66"/>
      <c r="D73" s="67"/>
      <c r="E73" s="68"/>
      <c r="F73" s="67"/>
      <c r="G73" s="67"/>
      <c r="H73" s="67"/>
      <c r="I73" s="68"/>
      <c r="J73" s="67"/>
      <c r="K73" s="67"/>
      <c r="L73" s="69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>
        <f>U73+V73+W73+X73</f>
        <v>0</v>
      </c>
      <c r="Z73" s="67">
        <f>Y73</f>
        <v>0</v>
      </c>
      <c r="AA73" s="67">
        <f>ROUNDUP(Y73/3*2,0)</f>
        <v>0</v>
      </c>
      <c r="AB73" s="70" t="e">
        <f t="shared" si="25"/>
        <v>#DIV/0!</v>
      </c>
      <c r="AC73" s="70" t="e">
        <f t="shared" si="26"/>
        <v>#DIV/0!</v>
      </c>
      <c r="AD73" s="70" t="e">
        <f t="shared" si="27"/>
        <v>#DIV/0!</v>
      </c>
      <c r="AE73" s="71"/>
      <c r="AF73" s="71"/>
      <c r="AG73" s="67"/>
      <c r="AH73" s="72">
        <v>0</v>
      </c>
      <c r="AI73" s="71"/>
      <c r="AJ73" s="71"/>
      <c r="AK73" s="67"/>
      <c r="AL73" s="72">
        <v>0</v>
      </c>
      <c r="AM73" s="73">
        <f t="shared" si="28"/>
        <v>0</v>
      </c>
      <c r="AN73" s="67"/>
      <c r="AO73" s="70">
        <f t="shared" si="29"/>
        <v>0</v>
      </c>
      <c r="AP73" s="74"/>
    </row>
  </sheetData>
  <pageMargins left="0.70866141732283472" right="0.70866141732283472" top="0.98425196850393704" bottom="0.98425196850393704" header="0.51181102362204722" footer="0.51181102362204722"/>
  <pageSetup paperSize="9" scale="45" fitToWidth="0" orientation="landscape" r:id="rId1"/>
  <headerFooter>
    <oddHeader>&amp;LLandesverfassungsericht Sachsen-Anhalt
Wahlen der Richterinnen und Richter&amp;CLandesverfassungsgerichte und Justizialisierung
(DFG - Gz: RE 1376/4-1; AOBJ: 644495&amp;R&amp;P</oddHeader>
    <oddFooter xml:space="preserve">&amp;L&amp;9Zitiervorschlag: Werner Reutter, Landesverfassungsericht Sachsen-Anhalt
Wahl der Richterinnen und Richter. HU Berlin 2018
https://hu-berlin/lverfge&amp;R&amp;9Erstellt von: Werner Reutter
Humboldt-Universität zu Berlin
Stand:  &amp;D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 Rohdaten</vt:lpstr>
      <vt:lpstr>ST kodiert</vt:lpstr>
      <vt:lpstr>'ST kodiert'!Drucktitel</vt:lpstr>
      <vt:lpstr>'ST Rohdaten'!Drucktitel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Reutter</dc:creator>
  <cp:lastModifiedBy>Werner Reutter</cp:lastModifiedBy>
  <cp:lastPrinted>2018-09-27T13:33:09Z</cp:lastPrinted>
  <dcterms:created xsi:type="dcterms:W3CDTF">2018-08-20T14:10:41Z</dcterms:created>
  <dcterms:modified xsi:type="dcterms:W3CDTF">2020-09-28T07:35:17Z</dcterms:modified>
</cp:coreProperties>
</file>