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ia\Desktop\"/>
    </mc:Choice>
  </mc:AlternateContent>
  <xr:revisionPtr revIDLastSave="0" documentId="8_{C6706C1C-E0E8-4636-844F-750B97E5EBD3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SH Rohdaten" sheetId="1" r:id="rId1"/>
    <sheet name="SH kodiert" sheetId="2" r:id="rId2"/>
  </sheets>
  <definedNames>
    <definedName name="_xlnm.Print_Area" localSheetId="1">'SH kodiert'!$A$1:$AP$31</definedName>
    <definedName name="_xlnm.Print_Area" localSheetId="0">'SH Rohdaten'!$A$1:$AP$31</definedName>
    <definedName name="_xlnm.Print_Titles" localSheetId="1">'SH kodiert'!$B:$B,'SH kodiert'!$1:$1</definedName>
    <definedName name="_xlnm.Print_Titles" localSheetId="0">'SH Rohdaten'!$B:$B,'SH Rohdaten'!$1:$1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31" i="2" l="1"/>
  <c r="AO31" i="2" s="1"/>
  <c r="AD31" i="2"/>
  <c r="AA31" i="2"/>
  <c r="Z31" i="2"/>
  <c r="AB31" i="2" s="1"/>
  <c r="Y31" i="2"/>
  <c r="AC31" i="2" s="1"/>
  <c r="T31" i="2"/>
  <c r="S31" i="2"/>
  <c r="AM30" i="2"/>
  <c r="AO30" i="2" s="1"/>
  <c r="AD30" i="2"/>
  <c r="AB30" i="2"/>
  <c r="AA30" i="2"/>
  <c r="Z30" i="2"/>
  <c r="Y30" i="2"/>
  <c r="AC30" i="2" s="1"/>
  <c r="T30" i="2"/>
  <c r="S30" i="2"/>
  <c r="AM29" i="2"/>
  <c r="AO29" i="2" s="1"/>
  <c r="AD29" i="2"/>
  <c r="AA29" i="2"/>
  <c r="Z29" i="2"/>
  <c r="AB29" i="2" s="1"/>
  <c r="Y29" i="2"/>
  <c r="AC29" i="2" s="1"/>
  <c r="T29" i="2"/>
  <c r="S29" i="2"/>
  <c r="AM28" i="2"/>
  <c r="AO28" i="2" s="1"/>
  <c r="AD28" i="2"/>
  <c r="AB28" i="2"/>
  <c r="AA28" i="2"/>
  <c r="Z28" i="2"/>
  <c r="Y28" i="2"/>
  <c r="AC28" i="2" s="1"/>
  <c r="T28" i="2"/>
  <c r="S28" i="2"/>
  <c r="AM27" i="2"/>
  <c r="AO27" i="2" s="1"/>
  <c r="AD27" i="2"/>
  <c r="AA27" i="2"/>
  <c r="Z27" i="2"/>
  <c r="AB27" i="2" s="1"/>
  <c r="Y27" i="2"/>
  <c r="AC27" i="2" s="1"/>
  <c r="T27" i="2"/>
  <c r="S27" i="2"/>
  <c r="AM26" i="2"/>
  <c r="AO26" i="2" s="1"/>
  <c r="AD26" i="2"/>
  <c r="AB26" i="2"/>
  <c r="AA26" i="2"/>
  <c r="Z26" i="2"/>
  <c r="Y26" i="2"/>
  <c r="AC26" i="2" s="1"/>
  <c r="T26" i="2"/>
  <c r="S26" i="2"/>
  <c r="AM25" i="2"/>
  <c r="AO25" i="2" s="1"/>
  <c r="AD25" i="2"/>
  <c r="AA25" i="2"/>
  <c r="Z25" i="2"/>
  <c r="AB25" i="2" s="1"/>
  <c r="Y25" i="2"/>
  <c r="AC25" i="2" s="1"/>
  <c r="T25" i="2"/>
  <c r="S25" i="2"/>
  <c r="AM24" i="2"/>
  <c r="AO24" i="2" s="1"/>
  <c r="AD24" i="2"/>
  <c r="AB24" i="2"/>
  <c r="AA24" i="2"/>
  <c r="Z24" i="2"/>
  <c r="Y24" i="2"/>
  <c r="AC24" i="2" s="1"/>
  <c r="T24" i="2"/>
  <c r="S24" i="2"/>
  <c r="AM23" i="2"/>
  <c r="AO23" i="2" s="1"/>
  <c r="AD23" i="2"/>
  <c r="AA23" i="2"/>
  <c r="Z23" i="2"/>
  <c r="AB23" i="2" s="1"/>
  <c r="Y23" i="2"/>
  <c r="AC23" i="2" s="1"/>
  <c r="T23" i="2"/>
  <c r="S23" i="2"/>
  <c r="AM22" i="2"/>
  <c r="AO22" i="2" s="1"/>
  <c r="AD22" i="2"/>
  <c r="AB22" i="2"/>
  <c r="AA22" i="2"/>
  <c r="Z22" i="2"/>
  <c r="Y22" i="2"/>
  <c r="AC22" i="2" s="1"/>
  <c r="T22" i="2"/>
  <c r="S22" i="2"/>
  <c r="AM21" i="2"/>
  <c r="AO21" i="2" s="1"/>
  <c r="AD21" i="2"/>
  <c r="AA21" i="2"/>
  <c r="Z21" i="2"/>
  <c r="AB21" i="2" s="1"/>
  <c r="Y21" i="2"/>
  <c r="AC21" i="2" s="1"/>
  <c r="T21" i="2"/>
  <c r="S21" i="2"/>
  <c r="AM20" i="2"/>
  <c r="AO20" i="2" s="1"/>
  <c r="AD20" i="2"/>
  <c r="AB20" i="2"/>
  <c r="AA20" i="2"/>
  <c r="Z20" i="2"/>
  <c r="Y20" i="2"/>
  <c r="AC20" i="2" s="1"/>
  <c r="T20" i="2"/>
  <c r="S20" i="2"/>
  <c r="AM19" i="2"/>
  <c r="AO19" i="2" s="1"/>
  <c r="AD19" i="2"/>
  <c r="AA19" i="2"/>
  <c r="Z19" i="2"/>
  <c r="AB19" i="2" s="1"/>
  <c r="Y19" i="2"/>
  <c r="AC19" i="2" s="1"/>
  <c r="T19" i="2"/>
  <c r="S19" i="2"/>
  <c r="AM18" i="2"/>
  <c r="AO18" i="2" s="1"/>
  <c r="AD18" i="2"/>
  <c r="AB18" i="2"/>
  <c r="AA18" i="2"/>
  <c r="Z18" i="2"/>
  <c r="Y18" i="2"/>
  <c r="AC18" i="2" s="1"/>
  <c r="T18" i="2"/>
  <c r="S18" i="2"/>
  <c r="AM17" i="2"/>
  <c r="AO17" i="2" s="1"/>
  <c r="AD17" i="2"/>
  <c r="AA17" i="2"/>
  <c r="Z17" i="2"/>
  <c r="AB17" i="2" s="1"/>
  <c r="Y17" i="2"/>
  <c r="AC17" i="2" s="1"/>
  <c r="T17" i="2"/>
  <c r="S17" i="2"/>
  <c r="AN16" i="2"/>
  <c r="AO16" i="2" s="1"/>
  <c r="AM16" i="2"/>
  <c r="AD16" i="2"/>
  <c r="AB16" i="2"/>
  <c r="AA16" i="2"/>
  <c r="Z16" i="2"/>
  <c r="Y16" i="2"/>
  <c r="AC16" i="2" s="1"/>
  <c r="T16" i="2"/>
  <c r="S16" i="2"/>
  <c r="AM15" i="2"/>
  <c r="AO15" i="2" s="1"/>
  <c r="AD15" i="2"/>
  <c r="AA15" i="2"/>
  <c r="Z15" i="2"/>
  <c r="AB15" i="2" s="1"/>
  <c r="Y15" i="2"/>
  <c r="AC15" i="2" s="1"/>
  <c r="AM14" i="2"/>
  <c r="AO14" i="2" s="1"/>
  <c r="AD14" i="2"/>
  <c r="AA14" i="2"/>
  <c r="Z14" i="2"/>
  <c r="AB14" i="2" s="1"/>
  <c r="Y14" i="2"/>
  <c r="AC14" i="2" s="1"/>
  <c r="AM13" i="2"/>
  <c r="AO13" i="2" s="1"/>
  <c r="AD13" i="2"/>
  <c r="AA13" i="2"/>
  <c r="Z13" i="2"/>
  <c r="AB13" i="2" s="1"/>
  <c r="Y13" i="2"/>
  <c r="AC13" i="2" s="1"/>
  <c r="AM12" i="2"/>
  <c r="AO12" i="2" s="1"/>
  <c r="AD12" i="2"/>
  <c r="AA12" i="2"/>
  <c r="Z12" i="2"/>
  <c r="AB12" i="2" s="1"/>
  <c r="Y12" i="2"/>
  <c r="AC12" i="2" s="1"/>
  <c r="AM11" i="2"/>
  <c r="AO11" i="2" s="1"/>
  <c r="AD11" i="2"/>
  <c r="AA11" i="2"/>
  <c r="Z11" i="2"/>
  <c r="AB11" i="2" s="1"/>
  <c r="Y11" i="2"/>
  <c r="AC11" i="2" s="1"/>
  <c r="AM10" i="2"/>
  <c r="AO10" i="2" s="1"/>
  <c r="AD10" i="2"/>
  <c r="AA10" i="2"/>
  <c r="Z10" i="2"/>
  <c r="AB10" i="2" s="1"/>
  <c r="Y10" i="2"/>
  <c r="AC10" i="2" s="1"/>
  <c r="AM9" i="2"/>
  <c r="AO9" i="2" s="1"/>
  <c r="AD9" i="2"/>
  <c r="AA9" i="2"/>
  <c r="Z9" i="2"/>
  <c r="AB9" i="2" s="1"/>
  <c r="Y9" i="2"/>
  <c r="AC9" i="2" s="1"/>
  <c r="AM8" i="2"/>
  <c r="AO8" i="2" s="1"/>
  <c r="AD8" i="2"/>
  <c r="AA8" i="2"/>
  <c r="Z8" i="2"/>
  <c r="AB8" i="2" s="1"/>
  <c r="Y8" i="2"/>
  <c r="AC8" i="2" s="1"/>
  <c r="AM7" i="2"/>
  <c r="AO7" i="2" s="1"/>
  <c r="AD7" i="2"/>
  <c r="AA7" i="2"/>
  <c r="Z7" i="2"/>
  <c r="AB7" i="2" s="1"/>
  <c r="Y7" i="2"/>
  <c r="AC7" i="2" s="1"/>
  <c r="AM6" i="2"/>
  <c r="AO6" i="2" s="1"/>
  <c r="AD6" i="2"/>
  <c r="AA6" i="2"/>
  <c r="Z6" i="2"/>
  <c r="AB6" i="2" s="1"/>
  <c r="Y6" i="2"/>
  <c r="AC6" i="2" s="1"/>
  <c r="AM5" i="2"/>
  <c r="AO5" i="2" s="1"/>
  <c r="AD5" i="2"/>
  <c r="AA5" i="2"/>
  <c r="Z5" i="2"/>
  <c r="AB5" i="2" s="1"/>
  <c r="Y5" i="2"/>
  <c r="AC5" i="2" s="1"/>
  <c r="AM4" i="2"/>
  <c r="AO4" i="2" s="1"/>
  <c r="AD4" i="2"/>
  <c r="AA4" i="2"/>
  <c r="Z4" i="2"/>
  <c r="AB4" i="2" s="1"/>
  <c r="Y4" i="2"/>
  <c r="AC4" i="2" s="1"/>
  <c r="AM3" i="2"/>
  <c r="AO3" i="2" s="1"/>
  <c r="AD3" i="2"/>
  <c r="AA3" i="2"/>
  <c r="Z3" i="2"/>
  <c r="AB3" i="2" s="1"/>
  <c r="Y3" i="2"/>
  <c r="AC3" i="2" s="1"/>
  <c r="AM2" i="2"/>
  <c r="AO2" i="2" s="1"/>
  <c r="AD2" i="2"/>
  <c r="AA2" i="2"/>
  <c r="Z2" i="2"/>
  <c r="AB2" i="2" s="1"/>
  <c r="Y2" i="2"/>
  <c r="AC2" i="2" s="1"/>
  <c r="T31" i="1" l="1"/>
  <c r="S31" i="1"/>
  <c r="T19" i="1"/>
  <c r="S19" i="1"/>
  <c r="T30" i="1"/>
  <c r="S30" i="1"/>
  <c r="T22" i="1"/>
  <c r="S22" i="1"/>
  <c r="T29" i="1"/>
  <c r="S29" i="1"/>
  <c r="T28" i="1"/>
  <c r="S28" i="1"/>
  <c r="T21" i="1"/>
  <c r="S21" i="1"/>
  <c r="T27" i="1"/>
  <c r="S27" i="1"/>
  <c r="T20" i="1"/>
  <c r="S20" i="1"/>
  <c r="T26" i="1"/>
  <c r="S26" i="1"/>
  <c r="T25" i="1"/>
  <c r="S25" i="1"/>
  <c r="T18" i="1"/>
  <c r="S18" i="1"/>
  <c r="T24" i="1"/>
  <c r="S24" i="1"/>
  <c r="T23" i="1"/>
  <c r="S23" i="1"/>
  <c r="T17" i="1"/>
  <c r="S17" i="1"/>
  <c r="T16" i="1"/>
  <c r="S16" i="1"/>
  <c r="AM30" i="1"/>
  <c r="AO30" i="1" s="1"/>
  <c r="AM29" i="1"/>
  <c r="AO29" i="1" s="1"/>
  <c r="AM28" i="1"/>
  <c r="AM27" i="1"/>
  <c r="AO27" i="1" s="1"/>
  <c r="AM26" i="1"/>
  <c r="AO26" i="1" s="1"/>
  <c r="AM25" i="1"/>
  <c r="AO25" i="1" s="1"/>
  <c r="AM24" i="1"/>
  <c r="AO24" i="1" s="1"/>
  <c r="AM23" i="1"/>
  <c r="AO23" i="1" s="1"/>
  <c r="AM31" i="1"/>
  <c r="AO31" i="1" s="1"/>
  <c r="Y31" i="1"/>
  <c r="AC31" i="1" s="1"/>
  <c r="Z31" i="1"/>
  <c r="AB31" i="1" s="1"/>
  <c r="AD31" i="1"/>
  <c r="AA31" i="1"/>
  <c r="AA19" i="1"/>
  <c r="AA30" i="1"/>
  <c r="AA22" i="1"/>
  <c r="AA29" i="1"/>
  <c r="AA28" i="1"/>
  <c r="AA21" i="1"/>
  <c r="AA27" i="1"/>
  <c r="AA20" i="1"/>
  <c r="AA26" i="1"/>
  <c r="AA25" i="1"/>
  <c r="AA18" i="1"/>
  <c r="AA24" i="1"/>
  <c r="AA23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Z19" i="1"/>
  <c r="AB19" i="1" s="1"/>
  <c r="Z30" i="1"/>
  <c r="AB30" i="1" s="1"/>
  <c r="Z22" i="1"/>
  <c r="AB22" i="1" s="1"/>
  <c r="Z29" i="1"/>
  <c r="AB29" i="1" s="1"/>
  <c r="Z28" i="1"/>
  <c r="AB28" i="1" s="1"/>
  <c r="Z21" i="1"/>
  <c r="AB21" i="1" s="1"/>
  <c r="Z27" i="1"/>
  <c r="AB27" i="1" s="1"/>
  <c r="Z20" i="1"/>
  <c r="AB20" i="1" s="1"/>
  <c r="Z26" i="1"/>
  <c r="AB26" i="1" s="1"/>
  <c r="Z25" i="1"/>
  <c r="AB25" i="1" s="1"/>
  <c r="Z18" i="1"/>
  <c r="AB18" i="1" s="1"/>
  <c r="Z24" i="1"/>
  <c r="AB24" i="1" s="1"/>
  <c r="Z23" i="1"/>
  <c r="AB23" i="1" s="1"/>
  <c r="Z17" i="1"/>
  <c r="AB17" i="1" s="1"/>
  <c r="Z16" i="1"/>
  <c r="AB16" i="1" s="1"/>
  <c r="Z15" i="1"/>
  <c r="AB15" i="1" s="1"/>
  <c r="Z14" i="1"/>
  <c r="AB14" i="1" s="1"/>
  <c r="Z13" i="1"/>
  <c r="AB13" i="1" s="1"/>
  <c r="Z12" i="1"/>
  <c r="AB12" i="1" s="1"/>
  <c r="Z11" i="1"/>
  <c r="AB11" i="1" s="1"/>
  <c r="Z10" i="1"/>
  <c r="AB10" i="1" s="1"/>
  <c r="Z9" i="1"/>
  <c r="AB9" i="1" s="1"/>
  <c r="Z8" i="1"/>
  <c r="AB8" i="1" s="1"/>
  <c r="Z7" i="1"/>
  <c r="AB7" i="1" s="1"/>
  <c r="Z6" i="1"/>
  <c r="AB6" i="1" s="1"/>
  <c r="Z5" i="1"/>
  <c r="AB5" i="1" s="1"/>
  <c r="Z4" i="1"/>
  <c r="AB4" i="1" s="1"/>
  <c r="Z3" i="1"/>
  <c r="AB3" i="1" s="1"/>
  <c r="Z2" i="1"/>
  <c r="AB2" i="1" s="1"/>
  <c r="AM19" i="1"/>
  <c r="AO19" i="1" s="1"/>
  <c r="AM22" i="1"/>
  <c r="AO22" i="1" s="1"/>
  <c r="AM21" i="1"/>
  <c r="AO21" i="1" s="1"/>
  <c r="AM20" i="1"/>
  <c r="AO20" i="1" s="1"/>
  <c r="AM18" i="1"/>
  <c r="AO18" i="1" s="1"/>
  <c r="AM17" i="1"/>
  <c r="AO17" i="1" s="1"/>
  <c r="AM16" i="1"/>
  <c r="AN16" i="1"/>
  <c r="AO28" i="1"/>
  <c r="AM15" i="1"/>
  <c r="AO15" i="1" s="1"/>
  <c r="AM14" i="1"/>
  <c r="AO14" i="1" s="1"/>
  <c r="AM13" i="1"/>
  <c r="AO13" i="1" s="1"/>
  <c r="AM12" i="1"/>
  <c r="AO12" i="1" s="1"/>
  <c r="AM11" i="1"/>
  <c r="AO11" i="1" s="1"/>
  <c r="AM10" i="1"/>
  <c r="AO10" i="1" s="1"/>
  <c r="AM9" i="1"/>
  <c r="AO9" i="1" s="1"/>
  <c r="AM8" i="1"/>
  <c r="AO8" i="1" s="1"/>
  <c r="AM7" i="1"/>
  <c r="AO7" i="1" s="1"/>
  <c r="AM6" i="1"/>
  <c r="AO6" i="1" s="1"/>
  <c r="AM5" i="1"/>
  <c r="AO5" i="1" s="1"/>
  <c r="AM4" i="1"/>
  <c r="AO4" i="1" s="1"/>
  <c r="AM2" i="1"/>
  <c r="AO2" i="1" s="1"/>
  <c r="AM3" i="1"/>
  <c r="AO3" i="1" s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2" i="1"/>
  <c r="Y30" i="1"/>
  <c r="AC30" i="1" s="1"/>
  <c r="Y29" i="1"/>
  <c r="AC29" i="1" s="1"/>
  <c r="Y28" i="1"/>
  <c r="AC28" i="1" s="1"/>
  <c r="Y27" i="1"/>
  <c r="AC27" i="1" s="1"/>
  <c r="Y26" i="1"/>
  <c r="AC26" i="1" s="1"/>
  <c r="Y25" i="1"/>
  <c r="AC25" i="1" s="1"/>
  <c r="Y24" i="1"/>
  <c r="AC24" i="1" s="1"/>
  <c r="Y23" i="1"/>
  <c r="AC23" i="1" s="1"/>
  <c r="Y22" i="1"/>
  <c r="AC22" i="1" s="1"/>
  <c r="Y21" i="1"/>
  <c r="AC21" i="1" s="1"/>
  <c r="Y20" i="1"/>
  <c r="AC20" i="1" s="1"/>
  <c r="Y19" i="1"/>
  <c r="AC19" i="1" s="1"/>
  <c r="Y18" i="1"/>
  <c r="AC18" i="1" s="1"/>
  <c r="Y17" i="1"/>
  <c r="AC17" i="1" s="1"/>
  <c r="Y16" i="1"/>
  <c r="AC16" i="1" s="1"/>
  <c r="Y15" i="1"/>
  <c r="AC15" i="1" s="1"/>
  <c r="Y14" i="1"/>
  <c r="AC14" i="1" s="1"/>
  <c r="Y13" i="1"/>
  <c r="AC13" i="1" s="1"/>
  <c r="Y12" i="1"/>
  <c r="AC12" i="1" s="1"/>
  <c r="Y11" i="1"/>
  <c r="AC11" i="1" s="1"/>
  <c r="Y10" i="1"/>
  <c r="AC10" i="1" s="1"/>
  <c r="Y9" i="1"/>
  <c r="AC9" i="1" s="1"/>
  <c r="Y8" i="1"/>
  <c r="AC8" i="1" s="1"/>
  <c r="Y7" i="1"/>
  <c r="AC7" i="1" s="1"/>
  <c r="Y6" i="1"/>
  <c r="AC6" i="1" s="1"/>
  <c r="Y5" i="1"/>
  <c r="AC5" i="1" s="1"/>
  <c r="Y4" i="1"/>
  <c r="AC4" i="1" s="1"/>
  <c r="Y3" i="1"/>
  <c r="AC3" i="1" s="1"/>
  <c r="Y2" i="1"/>
  <c r="AC2" i="1" s="1"/>
  <c r="AO16" i="1" l="1"/>
</calcChain>
</file>

<file path=xl/sharedStrings.xml><?xml version="1.0" encoding="utf-8"?>
<sst xmlns="http://schemas.openxmlformats.org/spreadsheetml/2006/main" count="530" uniqueCount="118">
  <si>
    <t>Name</t>
  </si>
  <si>
    <t>Geburtsjahr</t>
  </si>
  <si>
    <t>vorschlagende Institution</t>
  </si>
  <si>
    <t>Land</t>
  </si>
  <si>
    <t>Wahl-gang</t>
  </si>
  <si>
    <t>WP</t>
  </si>
  <si>
    <t xml:space="preserve"> Ja-Stimmen</t>
  </si>
  <si>
    <t xml:space="preserve"> Nein-Stimmen</t>
  </si>
  <si>
    <t>Amtsantritt Tag</t>
  </si>
  <si>
    <t>Datum der Ernennung</t>
  </si>
  <si>
    <t>Jahr Amtsantritt</t>
  </si>
  <si>
    <t>Ausscheiden Tag</t>
  </si>
  <si>
    <t>Jahr Ausscheiden</t>
  </si>
  <si>
    <t>Gesetzliche Amtszeit</t>
  </si>
  <si>
    <t>vorschlagende Fraktion</t>
  </si>
  <si>
    <t>Ungültig</t>
  </si>
  <si>
    <t>PlPrNr</t>
  </si>
  <si>
    <t>Anzahl gesetzlicher Mitglieder (Beginn WP)</t>
  </si>
  <si>
    <t>AkadTitel (Prof./Dr.)</t>
  </si>
  <si>
    <t>Geschlecht (M/W/U)</t>
  </si>
  <si>
    <t>Wahl (RW / NW)</t>
  </si>
  <si>
    <t>PlPrSeite</t>
  </si>
  <si>
    <t>Regierungs-fraktionen</t>
  </si>
  <si>
    <t>Oppositions-fraktionen</t>
  </si>
  <si>
    <t>Enthal-tungen</t>
  </si>
  <si>
    <t>Tag der Wahl (Datum)</t>
  </si>
  <si>
    <t>AbgRegfrakt (Beginn WP)</t>
  </si>
  <si>
    <t>AbgOppfrakt (Beginn WP)</t>
  </si>
  <si>
    <t>Amtszeit Geschäftsführend (=AM-An)</t>
  </si>
  <si>
    <t>SH</t>
  </si>
  <si>
    <t>Dr.</t>
  </si>
  <si>
    <t>Prof. Dr.</t>
  </si>
  <si>
    <t>M</t>
  </si>
  <si>
    <t>W</t>
  </si>
  <si>
    <t>BR</t>
  </si>
  <si>
    <t>RW</t>
  </si>
  <si>
    <t>CDU, FDP</t>
  </si>
  <si>
    <t>SPD</t>
  </si>
  <si>
    <t>CDU</t>
  </si>
  <si>
    <t xml:space="preserve">SPD </t>
  </si>
  <si>
    <t>SPD, Grüne</t>
  </si>
  <si>
    <t xml:space="preserve">CDU </t>
  </si>
  <si>
    <t>BR / P</t>
  </si>
  <si>
    <t>BR / VP</t>
  </si>
  <si>
    <t xml:space="preserve">BR  </t>
  </si>
  <si>
    <t>BefRA</t>
  </si>
  <si>
    <t>BefRA Stv (Welti)</t>
  </si>
  <si>
    <t>BefRA Stv (Hillmann)</t>
  </si>
  <si>
    <t>BR Stv (VP)</t>
  </si>
  <si>
    <t>BR Stv (Brüning)</t>
  </si>
  <si>
    <t>BR Stv (P)</t>
  </si>
  <si>
    <t>BR Stv (Thomsen)</t>
  </si>
  <si>
    <t>BefRA Stv (VP)</t>
  </si>
  <si>
    <t>BR Stv (Samson)</t>
  </si>
  <si>
    <t>BefRA Stv (Brock)</t>
  </si>
  <si>
    <t>BefRA Stv (Theis)</t>
  </si>
  <si>
    <t>CDU, SPD</t>
  </si>
  <si>
    <t>RA</t>
  </si>
  <si>
    <t>FDP, SSW, Grüne</t>
  </si>
  <si>
    <t xml:space="preserve">BefRA </t>
  </si>
  <si>
    <t>BefRA (Samson)</t>
  </si>
  <si>
    <t>SPD, Grüne, SSW</t>
  </si>
  <si>
    <t>CDU, FDP, Piraten</t>
  </si>
  <si>
    <t>CDU, FDP, Grüne</t>
  </si>
  <si>
    <t>SPD, SSW, AfD</t>
  </si>
  <si>
    <t>VP</t>
  </si>
  <si>
    <t>Gesamt-stimmen (=W+X+Y+z)</t>
  </si>
  <si>
    <t>Zu zählende Stimmen (=[w+x+y+z] oder [Z-Y-X])</t>
  </si>
  <si>
    <t>Notwendige Mehrheit (Stimmen) (=[r2/3*2)</t>
  </si>
  <si>
    <t>erreichte Mehrheit bei zu zählenden Stimmen (=w/Ab*100)</t>
  </si>
  <si>
    <t>Erreichte Mehrheit abgegebene Stimmen (=w/aa*100)</t>
  </si>
  <si>
    <t>Erreichte Mehrheit bei MdL (=w/r*100)</t>
  </si>
  <si>
    <t xml:space="preserve">BR </t>
  </si>
  <si>
    <t>Berufs-gruppe (BR/Prof/ RA/LR)</t>
  </si>
  <si>
    <t>Alter Amtsantritt (=[AH-F]/365) oder [AI-G]/365)</t>
  </si>
  <si>
    <t>Gesetzlich vorgesehenes Ende</t>
  </si>
  <si>
    <t>Alter bei Ausscheiden (=[(Al-F)/365] oder [(AM-G)/365])</t>
  </si>
  <si>
    <t>Dauer der Amtszeit (=[(Al-Ag)/365] oder [(AL-AH)/365])</t>
  </si>
  <si>
    <t>Richtergruppe (P/VP/BR/ BefRA/LR)</t>
  </si>
  <si>
    <t>Prof</t>
  </si>
  <si>
    <t>NW</t>
  </si>
  <si>
    <t>SH 16_01_01</t>
  </si>
  <si>
    <t>SH 16_01_02</t>
  </si>
  <si>
    <t>SH 16_01_03</t>
  </si>
  <si>
    <t>SH 16_01_04</t>
  </si>
  <si>
    <t>SH 16_01_05</t>
  </si>
  <si>
    <t>SH 16_01_06</t>
  </si>
  <si>
    <t>SH 16_01_07</t>
  </si>
  <si>
    <t>SH 16_01_08</t>
  </si>
  <si>
    <t>SH 16_01_09</t>
  </si>
  <si>
    <t>SH 16_01_10</t>
  </si>
  <si>
    <t>SH 16_01_11</t>
  </si>
  <si>
    <t>SH 16_01_12</t>
  </si>
  <si>
    <t>SH 16_01_13</t>
  </si>
  <si>
    <t>SH 16_01_14</t>
  </si>
  <si>
    <t>SH 18_01_01</t>
  </si>
  <si>
    <t>SH 18_02_01</t>
  </si>
  <si>
    <t>SH 18_02_02</t>
  </si>
  <si>
    <t>SH 18_02_03</t>
  </si>
  <si>
    <t>SH 18_02_04</t>
  </si>
  <si>
    <t>SH 18_02_05</t>
  </si>
  <si>
    <t>SH 18_02_06</t>
  </si>
  <si>
    <t>SH 18_03_01</t>
  </si>
  <si>
    <t>SH 18_03_02</t>
  </si>
  <si>
    <t>SH 18_03_03</t>
  </si>
  <si>
    <t>SH 18_03_04</t>
  </si>
  <si>
    <t>SH 18_03_05</t>
  </si>
  <si>
    <t>SH 18_03_06</t>
  </si>
  <si>
    <t>SH 18_03_07</t>
  </si>
  <si>
    <t>SH 18_03_08</t>
  </si>
  <si>
    <t>SH 19_01_01</t>
  </si>
  <si>
    <t>Richter*in/Stellvertreter*in</t>
  </si>
  <si>
    <t>Richter*in</t>
  </si>
  <si>
    <t>Stellvertreter*in</t>
  </si>
  <si>
    <t>BR (VP)</t>
  </si>
  <si>
    <t>BR (P)</t>
  </si>
  <si>
    <t>BefRA (VP)</t>
  </si>
  <si>
    <t>AussLParl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</si>
</sst>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1"/>
  <sheetViews>
    <sheetView tabSelected="1" zoomScale="60" zoomScaleNormal="60" workbookViewId="0">
      <selection activeCell="A2" sqref="A2"/>
    </sheetView>
  </sheetViews>
  <sheetFormatPr baseColWidth="10" defaultColWidth="11.1640625" defaultRowHeight="13" x14ac:dyDescent="0.3"/>
  <cols>
    <col min="1" max="1" width="6.1640625" style="7" customWidth="1"/>
    <col min="2" max="2" width="12.6640625" style="7" customWidth="1"/>
    <col min="3" max="3" width="10.33203125" style="7" customWidth="1"/>
    <col min="4" max="4" width="10.33203125" style="1" customWidth="1"/>
    <col min="5" max="5" width="11.9140625" style="6" customWidth="1"/>
    <col min="6" max="6" width="23.5" style="5" customWidth="1"/>
    <col min="7" max="7" width="16.5" style="5" customWidth="1"/>
    <col min="8" max="8" width="8.1640625" style="6" customWidth="1"/>
    <col min="9" max="9" width="6.9140625" style="6" customWidth="1"/>
    <col min="10" max="10" width="8.6640625" style="6" customWidth="1"/>
    <col min="11" max="11" width="9.83203125" style="6" customWidth="1"/>
    <col min="12" max="12" width="15.4140625" style="6" customWidth="1"/>
    <col min="13" max="13" width="10.1640625" style="6" bestFit="1" customWidth="1"/>
    <col min="14" max="14" width="13.9140625" style="6" customWidth="1"/>
    <col min="15" max="15" width="8" style="6" customWidth="1"/>
    <col min="16" max="16" width="13.1640625" style="6" customWidth="1"/>
    <col min="17" max="17" width="16.1640625" style="6" customWidth="1"/>
    <col min="18" max="18" width="17.83203125" style="6" customWidth="1"/>
    <col min="19" max="19" width="12.6640625" style="6" customWidth="1"/>
    <col min="20" max="20" width="14.1640625" style="6" customWidth="1"/>
    <col min="21" max="21" width="11" style="6" customWidth="1"/>
    <col min="22" max="22" width="10.33203125" style="6" customWidth="1"/>
    <col min="23" max="23" width="9.58203125" style="6" customWidth="1"/>
    <col min="24" max="24" width="9.83203125" style="6" customWidth="1"/>
    <col min="25" max="25" width="13" style="6" customWidth="1"/>
    <col min="26" max="26" width="13.6640625" style="6" customWidth="1"/>
    <col min="27" max="27" width="11.58203125" style="6" customWidth="1"/>
    <col min="28" max="28" width="15.58203125" style="6" customWidth="1"/>
    <col min="29" max="29" width="12.9140625" style="6" customWidth="1"/>
    <col min="30" max="30" width="11.1640625" style="6" customWidth="1"/>
    <col min="31" max="31" width="13" style="1" customWidth="1"/>
    <col min="32" max="32" width="14.1640625" style="1" customWidth="1"/>
    <col min="33" max="33" width="11.6640625" style="1" customWidth="1"/>
    <col min="34" max="34" width="14.33203125" style="1" customWidth="1"/>
    <col min="35" max="35" width="14.1640625" style="1" customWidth="1"/>
    <col min="36" max="36" width="15.6640625" style="1" customWidth="1"/>
    <col min="37" max="37" width="13.58203125" style="1" customWidth="1"/>
    <col min="38" max="38" width="13.83203125" style="1" customWidth="1"/>
    <col min="39" max="39" width="16.33203125" style="1" customWidth="1"/>
    <col min="40" max="40" width="13.5" style="1" customWidth="1"/>
    <col min="41" max="41" width="13.6640625" style="1" customWidth="1"/>
    <col min="42" max="42" width="15.6640625" style="1" customWidth="1"/>
    <col min="43" max="16384" width="11.1640625" style="1"/>
  </cols>
  <sheetData>
    <row r="1" spans="1:42" s="2" customFormat="1" ht="70" x14ac:dyDescent="0.3">
      <c r="A1" s="8" t="s">
        <v>3</v>
      </c>
      <c r="B1" s="8" t="s">
        <v>0</v>
      </c>
      <c r="C1" s="9" t="s">
        <v>18</v>
      </c>
      <c r="D1" s="9" t="s">
        <v>19</v>
      </c>
      <c r="E1" s="10" t="s">
        <v>1</v>
      </c>
      <c r="F1" s="10" t="s">
        <v>78</v>
      </c>
      <c r="G1" s="10" t="s">
        <v>73</v>
      </c>
      <c r="H1" s="10" t="s">
        <v>20</v>
      </c>
      <c r="I1" s="10" t="s">
        <v>5</v>
      </c>
      <c r="J1" s="10" t="s">
        <v>16</v>
      </c>
      <c r="K1" s="10" t="s">
        <v>21</v>
      </c>
      <c r="L1" s="10" t="s">
        <v>25</v>
      </c>
      <c r="M1" s="10" t="s">
        <v>2</v>
      </c>
      <c r="N1" s="10" t="s">
        <v>14</v>
      </c>
      <c r="O1" s="10" t="s">
        <v>4</v>
      </c>
      <c r="P1" s="10" t="s">
        <v>17</v>
      </c>
      <c r="Q1" s="10" t="s">
        <v>22</v>
      </c>
      <c r="R1" s="10" t="s">
        <v>23</v>
      </c>
      <c r="S1" s="10" t="s">
        <v>26</v>
      </c>
      <c r="T1" s="10" t="s">
        <v>27</v>
      </c>
      <c r="U1" s="9" t="s">
        <v>6</v>
      </c>
      <c r="V1" s="9" t="s">
        <v>7</v>
      </c>
      <c r="W1" s="9" t="s">
        <v>24</v>
      </c>
      <c r="X1" s="9" t="s">
        <v>15</v>
      </c>
      <c r="Y1" s="9" t="s">
        <v>66</v>
      </c>
      <c r="Z1" s="9" t="s">
        <v>67</v>
      </c>
      <c r="AA1" s="9" t="s">
        <v>68</v>
      </c>
      <c r="AB1" s="11" t="s">
        <v>69</v>
      </c>
      <c r="AC1" s="11" t="s">
        <v>70</v>
      </c>
      <c r="AD1" s="11" t="s">
        <v>71</v>
      </c>
      <c r="AE1" s="10" t="s">
        <v>8</v>
      </c>
      <c r="AF1" s="10" t="s">
        <v>9</v>
      </c>
      <c r="AG1" s="10" t="s">
        <v>10</v>
      </c>
      <c r="AH1" s="10" t="s">
        <v>74</v>
      </c>
      <c r="AI1" s="10" t="s">
        <v>75</v>
      </c>
      <c r="AJ1" s="10" t="s">
        <v>11</v>
      </c>
      <c r="AK1" s="10" t="s">
        <v>12</v>
      </c>
      <c r="AL1" s="10" t="s">
        <v>76</v>
      </c>
      <c r="AM1" s="10" t="s">
        <v>77</v>
      </c>
      <c r="AN1" s="10" t="s">
        <v>13</v>
      </c>
      <c r="AO1" s="10" t="s">
        <v>28</v>
      </c>
      <c r="AP1" s="10" t="s">
        <v>111</v>
      </c>
    </row>
    <row r="2" spans="1:42" s="2" customFormat="1" ht="14" x14ac:dyDescent="0.3">
      <c r="A2" s="12" t="s">
        <v>29</v>
      </c>
      <c r="B2" s="13" t="s">
        <v>81</v>
      </c>
      <c r="C2" s="13" t="s">
        <v>30</v>
      </c>
      <c r="D2" s="4" t="s">
        <v>32</v>
      </c>
      <c r="E2" s="15">
        <v>1941</v>
      </c>
      <c r="F2" s="15" t="s">
        <v>45</v>
      </c>
      <c r="G2" s="15" t="s">
        <v>57</v>
      </c>
      <c r="H2" s="16" t="s">
        <v>35</v>
      </c>
      <c r="I2" s="17">
        <v>16</v>
      </c>
      <c r="J2" s="17">
        <v>82</v>
      </c>
      <c r="K2" s="15">
        <v>6006</v>
      </c>
      <c r="L2" s="18">
        <v>39561</v>
      </c>
      <c r="M2" s="17" t="s">
        <v>117</v>
      </c>
      <c r="N2" s="15" t="s">
        <v>36</v>
      </c>
      <c r="O2" s="17">
        <v>1</v>
      </c>
      <c r="P2" s="17">
        <v>69</v>
      </c>
      <c r="Q2" s="17" t="s">
        <v>56</v>
      </c>
      <c r="R2" s="17" t="s">
        <v>58</v>
      </c>
      <c r="S2" s="17">
        <v>59</v>
      </c>
      <c r="T2" s="17">
        <v>10</v>
      </c>
      <c r="U2" s="15">
        <v>64</v>
      </c>
      <c r="V2" s="15">
        <v>0</v>
      </c>
      <c r="W2" s="15">
        <v>0</v>
      </c>
      <c r="X2" s="15">
        <v>0</v>
      </c>
      <c r="Y2" s="15">
        <f t="shared" ref="Y2:Y31" si="0">U2+V2+W2+X2</f>
        <v>64</v>
      </c>
      <c r="Z2" s="15">
        <f t="shared" ref="Z2:Z31" si="1">U2+V2+W2</f>
        <v>64</v>
      </c>
      <c r="AA2" s="19">
        <f t="shared" ref="AA2:AA31" si="2">(P2/3*2)</f>
        <v>46</v>
      </c>
      <c r="AB2" s="20">
        <f t="shared" ref="AB2:AB31" si="3">U2/Z2*100</f>
        <v>100</v>
      </c>
      <c r="AC2" s="20">
        <f t="shared" ref="AC2:AC31" si="4">U2/Y2*100</f>
        <v>100</v>
      </c>
      <c r="AD2" s="20">
        <f t="shared" ref="AD2:AD31" si="5">U2/P2*100</f>
        <v>92.753623188405797</v>
      </c>
      <c r="AE2" s="21">
        <v>39569</v>
      </c>
      <c r="AF2" s="14">
        <v>39561</v>
      </c>
      <c r="AG2" s="15">
        <v>2008</v>
      </c>
      <c r="AH2" s="34">
        <v>66.857534246575341</v>
      </c>
      <c r="AI2" s="14">
        <v>42855</v>
      </c>
      <c r="AJ2" s="14">
        <v>42855</v>
      </c>
      <c r="AK2" s="23">
        <v>2017</v>
      </c>
      <c r="AL2" s="22">
        <v>75.882191780821913</v>
      </c>
      <c r="AM2" s="24">
        <f t="shared" ref="AM2:AM31" si="6">(AJ2-AE2)/365</f>
        <v>9.0027397260273965</v>
      </c>
      <c r="AN2" s="22">
        <v>9</v>
      </c>
      <c r="AO2" s="24">
        <f t="shared" ref="AO2:AO31" si="7">(AM2-AN2)</f>
        <v>2.7397260273964719E-3</v>
      </c>
      <c r="AP2" s="4" t="s">
        <v>112</v>
      </c>
    </row>
    <row r="3" spans="1:42" ht="14" x14ac:dyDescent="0.3">
      <c r="A3" s="12" t="s">
        <v>29</v>
      </c>
      <c r="B3" s="13" t="s">
        <v>82</v>
      </c>
      <c r="C3" s="13" t="s">
        <v>30</v>
      </c>
      <c r="D3" s="4" t="s">
        <v>32</v>
      </c>
      <c r="E3" s="15">
        <v>1957</v>
      </c>
      <c r="F3" s="15" t="s">
        <v>42</v>
      </c>
      <c r="G3" s="15" t="s">
        <v>34</v>
      </c>
      <c r="H3" s="16" t="s">
        <v>35</v>
      </c>
      <c r="I3" s="17">
        <v>16</v>
      </c>
      <c r="J3" s="17">
        <v>82</v>
      </c>
      <c r="K3" s="15">
        <v>6006</v>
      </c>
      <c r="L3" s="18">
        <v>39561</v>
      </c>
      <c r="M3" s="17" t="s">
        <v>117</v>
      </c>
      <c r="N3" s="15" t="s">
        <v>37</v>
      </c>
      <c r="O3" s="17">
        <v>1</v>
      </c>
      <c r="P3" s="17">
        <v>69</v>
      </c>
      <c r="Q3" s="17" t="s">
        <v>56</v>
      </c>
      <c r="R3" s="17" t="s">
        <v>58</v>
      </c>
      <c r="S3" s="17">
        <v>59</v>
      </c>
      <c r="T3" s="17">
        <v>10</v>
      </c>
      <c r="U3" s="15">
        <v>64</v>
      </c>
      <c r="V3" s="15">
        <v>0</v>
      </c>
      <c r="W3" s="15">
        <v>0</v>
      </c>
      <c r="X3" s="15">
        <v>0</v>
      </c>
      <c r="Y3" s="15">
        <f t="shared" si="0"/>
        <v>64</v>
      </c>
      <c r="Z3" s="15">
        <f t="shared" si="1"/>
        <v>64</v>
      </c>
      <c r="AA3" s="19">
        <f t="shared" si="2"/>
        <v>46</v>
      </c>
      <c r="AB3" s="20">
        <f t="shared" si="3"/>
        <v>100</v>
      </c>
      <c r="AC3" s="20">
        <f t="shared" si="4"/>
        <v>100</v>
      </c>
      <c r="AD3" s="20">
        <f t="shared" si="5"/>
        <v>92.753623188405797</v>
      </c>
      <c r="AE3" s="21">
        <v>39569</v>
      </c>
      <c r="AF3" s="14">
        <v>39561</v>
      </c>
      <c r="AG3" s="15">
        <v>2008</v>
      </c>
      <c r="AH3" s="35">
        <v>51.19178082191781</v>
      </c>
      <c r="AI3" s="18">
        <v>42855</v>
      </c>
      <c r="AJ3" s="18">
        <v>42855</v>
      </c>
      <c r="AK3" s="23">
        <v>2017</v>
      </c>
      <c r="AL3" s="22">
        <v>60.216438356164382</v>
      </c>
      <c r="AM3" s="24">
        <f t="shared" si="6"/>
        <v>9.0027397260273965</v>
      </c>
      <c r="AN3" s="22">
        <v>9</v>
      </c>
      <c r="AO3" s="24">
        <f t="shared" si="7"/>
        <v>2.7397260273964719E-3</v>
      </c>
      <c r="AP3" s="4" t="s">
        <v>112</v>
      </c>
    </row>
    <row r="4" spans="1:42" ht="14" x14ac:dyDescent="0.3">
      <c r="A4" s="12" t="s">
        <v>29</v>
      </c>
      <c r="B4" s="13" t="s">
        <v>83</v>
      </c>
      <c r="C4" s="13"/>
      <c r="D4" s="4" t="s">
        <v>33</v>
      </c>
      <c r="E4" s="15">
        <v>1953</v>
      </c>
      <c r="F4" s="15" t="s">
        <v>34</v>
      </c>
      <c r="G4" s="15" t="s">
        <v>34</v>
      </c>
      <c r="H4" s="16" t="s">
        <v>35</v>
      </c>
      <c r="I4" s="17">
        <v>16</v>
      </c>
      <c r="J4" s="17">
        <v>82</v>
      </c>
      <c r="K4" s="15">
        <v>6006</v>
      </c>
      <c r="L4" s="18">
        <v>39561</v>
      </c>
      <c r="M4" s="17" t="s">
        <v>117</v>
      </c>
      <c r="N4" s="15" t="s">
        <v>38</v>
      </c>
      <c r="O4" s="17">
        <v>1</v>
      </c>
      <c r="P4" s="17">
        <v>69</v>
      </c>
      <c r="Q4" s="17" t="s">
        <v>56</v>
      </c>
      <c r="R4" s="17" t="s">
        <v>58</v>
      </c>
      <c r="S4" s="17">
        <v>59</v>
      </c>
      <c r="T4" s="17">
        <v>10</v>
      </c>
      <c r="U4" s="15">
        <v>64</v>
      </c>
      <c r="V4" s="15">
        <v>0</v>
      </c>
      <c r="W4" s="15">
        <v>0</v>
      </c>
      <c r="X4" s="15">
        <v>0</v>
      </c>
      <c r="Y4" s="15">
        <f t="shared" si="0"/>
        <v>64</v>
      </c>
      <c r="Z4" s="15">
        <f t="shared" si="1"/>
        <v>64</v>
      </c>
      <c r="AA4" s="19">
        <f t="shared" si="2"/>
        <v>46</v>
      </c>
      <c r="AB4" s="20">
        <f t="shared" si="3"/>
        <v>100</v>
      </c>
      <c r="AC4" s="20">
        <f t="shared" si="4"/>
        <v>100</v>
      </c>
      <c r="AD4" s="20">
        <f t="shared" si="5"/>
        <v>92.753623188405797</v>
      </c>
      <c r="AE4" s="21">
        <v>39569</v>
      </c>
      <c r="AF4" s="14">
        <v>39561</v>
      </c>
      <c r="AG4" s="15">
        <v>2008</v>
      </c>
      <c r="AH4" s="35">
        <v>54.852054794520548</v>
      </c>
      <c r="AI4" s="18">
        <v>42855</v>
      </c>
      <c r="AJ4" s="18">
        <v>42855</v>
      </c>
      <c r="AK4" s="23">
        <v>2017</v>
      </c>
      <c r="AL4" s="22">
        <v>63.876712328767127</v>
      </c>
      <c r="AM4" s="24">
        <f t="shared" si="6"/>
        <v>9.0027397260273965</v>
      </c>
      <c r="AN4" s="22">
        <v>9</v>
      </c>
      <c r="AO4" s="24">
        <f t="shared" si="7"/>
        <v>2.7397260273964719E-3</v>
      </c>
      <c r="AP4" s="4" t="s">
        <v>112</v>
      </c>
    </row>
    <row r="5" spans="1:42" ht="14" x14ac:dyDescent="0.3">
      <c r="A5" s="12" t="s">
        <v>29</v>
      </c>
      <c r="B5" s="13" t="s">
        <v>84</v>
      </c>
      <c r="C5" s="13"/>
      <c r="D5" s="4" t="s">
        <v>32</v>
      </c>
      <c r="E5" s="15">
        <v>1943</v>
      </c>
      <c r="F5" s="15" t="s">
        <v>46</v>
      </c>
      <c r="G5" s="15" t="s">
        <v>57</v>
      </c>
      <c r="H5" s="16" t="s">
        <v>35</v>
      </c>
      <c r="I5" s="17">
        <v>16</v>
      </c>
      <c r="J5" s="17">
        <v>82</v>
      </c>
      <c r="K5" s="15">
        <v>6006</v>
      </c>
      <c r="L5" s="18">
        <v>39561</v>
      </c>
      <c r="M5" s="17" t="s">
        <v>117</v>
      </c>
      <c r="N5" s="15" t="s">
        <v>39</v>
      </c>
      <c r="O5" s="17">
        <v>1</v>
      </c>
      <c r="P5" s="17">
        <v>69</v>
      </c>
      <c r="Q5" s="17" t="s">
        <v>56</v>
      </c>
      <c r="R5" s="17" t="s">
        <v>58</v>
      </c>
      <c r="S5" s="17">
        <v>59</v>
      </c>
      <c r="T5" s="17">
        <v>10</v>
      </c>
      <c r="U5" s="15">
        <v>64</v>
      </c>
      <c r="V5" s="15">
        <v>0</v>
      </c>
      <c r="W5" s="15">
        <v>0</v>
      </c>
      <c r="X5" s="15">
        <v>0</v>
      </c>
      <c r="Y5" s="15">
        <f t="shared" si="0"/>
        <v>64</v>
      </c>
      <c r="Z5" s="15">
        <f t="shared" si="1"/>
        <v>64</v>
      </c>
      <c r="AA5" s="19">
        <f t="shared" si="2"/>
        <v>46</v>
      </c>
      <c r="AB5" s="20">
        <f t="shared" si="3"/>
        <v>100</v>
      </c>
      <c r="AC5" s="20">
        <f t="shared" si="4"/>
        <v>100</v>
      </c>
      <c r="AD5" s="20">
        <f t="shared" si="5"/>
        <v>92.753623188405797</v>
      </c>
      <c r="AE5" s="21">
        <v>39569</v>
      </c>
      <c r="AF5" s="14">
        <v>39561</v>
      </c>
      <c r="AG5" s="15">
        <v>2008</v>
      </c>
      <c r="AH5" s="35">
        <v>65.167123287671231</v>
      </c>
      <c r="AI5" s="18">
        <v>41759</v>
      </c>
      <c r="AJ5" s="18">
        <v>41759</v>
      </c>
      <c r="AK5" s="23">
        <v>2014</v>
      </c>
      <c r="AL5" s="22">
        <v>71.189041095890417</v>
      </c>
      <c r="AM5" s="24">
        <f t="shared" si="6"/>
        <v>6</v>
      </c>
      <c r="AN5" s="22">
        <v>6</v>
      </c>
      <c r="AO5" s="24">
        <f t="shared" si="7"/>
        <v>0</v>
      </c>
      <c r="AP5" s="4" t="s">
        <v>113</v>
      </c>
    </row>
    <row r="6" spans="1:42" ht="14" x14ac:dyDescent="0.3">
      <c r="A6" s="12" t="s">
        <v>29</v>
      </c>
      <c r="B6" s="13" t="s">
        <v>85</v>
      </c>
      <c r="C6" s="13" t="s">
        <v>30</v>
      </c>
      <c r="D6" s="4" t="s">
        <v>32</v>
      </c>
      <c r="E6" s="15">
        <v>1955</v>
      </c>
      <c r="F6" s="15" t="s">
        <v>47</v>
      </c>
      <c r="G6" s="15" t="s">
        <v>57</v>
      </c>
      <c r="H6" s="16" t="s">
        <v>35</v>
      </c>
      <c r="I6" s="17">
        <v>16</v>
      </c>
      <c r="J6" s="17">
        <v>82</v>
      </c>
      <c r="K6" s="15">
        <v>6006</v>
      </c>
      <c r="L6" s="18">
        <v>39561</v>
      </c>
      <c r="M6" s="17" t="s">
        <v>117</v>
      </c>
      <c r="N6" s="15" t="s">
        <v>38</v>
      </c>
      <c r="O6" s="17">
        <v>1</v>
      </c>
      <c r="P6" s="17">
        <v>69</v>
      </c>
      <c r="Q6" s="17" t="s">
        <v>56</v>
      </c>
      <c r="R6" s="17" t="s">
        <v>58</v>
      </c>
      <c r="S6" s="17">
        <v>59</v>
      </c>
      <c r="T6" s="17">
        <v>10</v>
      </c>
      <c r="U6" s="15">
        <v>64</v>
      </c>
      <c r="V6" s="15">
        <v>0</v>
      </c>
      <c r="W6" s="15">
        <v>0</v>
      </c>
      <c r="X6" s="15">
        <v>0</v>
      </c>
      <c r="Y6" s="15">
        <f t="shared" si="0"/>
        <v>64</v>
      </c>
      <c r="Z6" s="15">
        <f t="shared" si="1"/>
        <v>64</v>
      </c>
      <c r="AA6" s="19">
        <f t="shared" si="2"/>
        <v>46</v>
      </c>
      <c r="AB6" s="20">
        <f t="shared" si="3"/>
        <v>100</v>
      </c>
      <c r="AC6" s="20">
        <f t="shared" si="4"/>
        <v>100</v>
      </c>
      <c r="AD6" s="20">
        <f t="shared" si="5"/>
        <v>92.753623188405797</v>
      </c>
      <c r="AE6" s="21">
        <v>39569</v>
      </c>
      <c r="AF6" s="14">
        <v>39561</v>
      </c>
      <c r="AG6" s="15">
        <v>2008</v>
      </c>
      <c r="AH6" s="35">
        <v>52.849315068493148</v>
      </c>
      <c r="AI6" s="18">
        <v>42855</v>
      </c>
      <c r="AJ6" s="18">
        <v>42855</v>
      </c>
      <c r="AK6" s="23">
        <v>2017</v>
      </c>
      <c r="AL6" s="22">
        <v>61.873972602739727</v>
      </c>
      <c r="AM6" s="24">
        <f t="shared" si="6"/>
        <v>9.0027397260273965</v>
      </c>
      <c r="AN6" s="22">
        <v>6</v>
      </c>
      <c r="AO6" s="24">
        <f t="shared" si="7"/>
        <v>3.0027397260273965</v>
      </c>
      <c r="AP6" s="4" t="s">
        <v>113</v>
      </c>
    </row>
    <row r="7" spans="1:42" ht="14" x14ac:dyDescent="0.3">
      <c r="A7" s="12" t="s">
        <v>29</v>
      </c>
      <c r="B7" s="13" t="s">
        <v>86</v>
      </c>
      <c r="C7" s="13"/>
      <c r="D7" s="4" t="s">
        <v>33</v>
      </c>
      <c r="E7" s="4">
        <v>1954</v>
      </c>
      <c r="F7" s="15" t="s">
        <v>48</v>
      </c>
      <c r="G7" s="15" t="s">
        <v>34</v>
      </c>
      <c r="H7" s="16" t="s">
        <v>35</v>
      </c>
      <c r="I7" s="17">
        <v>16</v>
      </c>
      <c r="J7" s="17">
        <v>82</v>
      </c>
      <c r="K7" s="15">
        <v>6006</v>
      </c>
      <c r="L7" s="18">
        <v>39561</v>
      </c>
      <c r="M7" s="17" t="s">
        <v>117</v>
      </c>
      <c r="N7" s="15" t="s">
        <v>38</v>
      </c>
      <c r="O7" s="17">
        <v>1</v>
      </c>
      <c r="P7" s="17">
        <v>69</v>
      </c>
      <c r="Q7" s="17" t="s">
        <v>56</v>
      </c>
      <c r="R7" s="17" t="s">
        <v>58</v>
      </c>
      <c r="S7" s="17">
        <v>59</v>
      </c>
      <c r="T7" s="17">
        <v>10</v>
      </c>
      <c r="U7" s="15">
        <v>64</v>
      </c>
      <c r="V7" s="15">
        <v>0</v>
      </c>
      <c r="W7" s="15">
        <v>0</v>
      </c>
      <c r="X7" s="15">
        <v>0</v>
      </c>
      <c r="Y7" s="15">
        <f t="shared" si="0"/>
        <v>64</v>
      </c>
      <c r="Z7" s="15">
        <f t="shared" si="1"/>
        <v>64</v>
      </c>
      <c r="AA7" s="19">
        <f t="shared" si="2"/>
        <v>46</v>
      </c>
      <c r="AB7" s="20">
        <f t="shared" si="3"/>
        <v>100</v>
      </c>
      <c r="AC7" s="20">
        <f t="shared" si="4"/>
        <v>100</v>
      </c>
      <c r="AD7" s="20">
        <f t="shared" si="5"/>
        <v>92.753623188405797</v>
      </c>
      <c r="AE7" s="21">
        <v>39569</v>
      </c>
      <c r="AF7" s="14">
        <v>39561</v>
      </c>
      <c r="AG7" s="15">
        <v>2008</v>
      </c>
      <c r="AH7" s="35">
        <v>53.756164383561647</v>
      </c>
      <c r="AI7" s="18">
        <v>41759</v>
      </c>
      <c r="AJ7" s="18">
        <v>41759</v>
      </c>
      <c r="AK7" s="23">
        <v>2014</v>
      </c>
      <c r="AL7" s="22">
        <v>59.778082191780825</v>
      </c>
      <c r="AM7" s="24">
        <f t="shared" si="6"/>
        <v>6</v>
      </c>
      <c r="AN7" s="22">
        <v>6</v>
      </c>
      <c r="AO7" s="24">
        <f t="shared" si="7"/>
        <v>0</v>
      </c>
      <c r="AP7" s="4" t="s">
        <v>113</v>
      </c>
    </row>
    <row r="8" spans="1:42" s="3" customFormat="1" ht="14" x14ac:dyDescent="0.3">
      <c r="A8" s="12" t="s">
        <v>29</v>
      </c>
      <c r="B8" s="13" t="s">
        <v>87</v>
      </c>
      <c r="C8" s="13" t="s">
        <v>30</v>
      </c>
      <c r="D8" s="4" t="s">
        <v>33</v>
      </c>
      <c r="E8" s="15">
        <v>1962</v>
      </c>
      <c r="F8" s="15" t="s">
        <v>51</v>
      </c>
      <c r="G8" s="15" t="s">
        <v>72</v>
      </c>
      <c r="H8" s="16" t="s">
        <v>35</v>
      </c>
      <c r="I8" s="17">
        <v>16</v>
      </c>
      <c r="J8" s="17">
        <v>82</v>
      </c>
      <c r="K8" s="15">
        <v>6006</v>
      </c>
      <c r="L8" s="18">
        <v>39561</v>
      </c>
      <c r="M8" s="17" t="s">
        <v>117</v>
      </c>
      <c r="N8" s="15" t="s">
        <v>40</v>
      </c>
      <c r="O8" s="17">
        <v>1</v>
      </c>
      <c r="P8" s="17">
        <v>69</v>
      </c>
      <c r="Q8" s="17" t="s">
        <v>56</v>
      </c>
      <c r="R8" s="17" t="s">
        <v>58</v>
      </c>
      <c r="S8" s="17">
        <v>59</v>
      </c>
      <c r="T8" s="17">
        <v>10</v>
      </c>
      <c r="U8" s="15">
        <v>64</v>
      </c>
      <c r="V8" s="15">
        <v>0</v>
      </c>
      <c r="W8" s="15">
        <v>0</v>
      </c>
      <c r="X8" s="15">
        <v>0</v>
      </c>
      <c r="Y8" s="15">
        <f t="shared" si="0"/>
        <v>64</v>
      </c>
      <c r="Z8" s="15">
        <f t="shared" si="1"/>
        <v>64</v>
      </c>
      <c r="AA8" s="19">
        <f t="shared" si="2"/>
        <v>46</v>
      </c>
      <c r="AB8" s="20">
        <f t="shared" si="3"/>
        <v>100</v>
      </c>
      <c r="AC8" s="20">
        <f t="shared" si="4"/>
        <v>100</v>
      </c>
      <c r="AD8" s="20">
        <f t="shared" si="5"/>
        <v>92.753623188405797</v>
      </c>
      <c r="AE8" s="21">
        <v>39569</v>
      </c>
      <c r="AF8" s="14">
        <v>39561</v>
      </c>
      <c r="AG8" s="15">
        <v>2008</v>
      </c>
      <c r="AH8" s="35">
        <v>45.726027397260275</v>
      </c>
      <c r="AI8" s="18">
        <v>42855</v>
      </c>
      <c r="AJ8" s="18">
        <v>42855</v>
      </c>
      <c r="AK8" s="23">
        <v>2017</v>
      </c>
      <c r="AL8" s="22">
        <v>54.750684931506846</v>
      </c>
      <c r="AM8" s="24">
        <f t="shared" si="6"/>
        <v>9.0027397260273965</v>
      </c>
      <c r="AN8" s="22">
        <v>9</v>
      </c>
      <c r="AO8" s="24">
        <f t="shared" si="7"/>
        <v>2.7397260273964719E-3</v>
      </c>
      <c r="AP8" s="4" t="s">
        <v>113</v>
      </c>
    </row>
    <row r="9" spans="1:42" ht="14" x14ac:dyDescent="0.3">
      <c r="A9" s="12" t="s">
        <v>29</v>
      </c>
      <c r="B9" s="13" t="s">
        <v>88</v>
      </c>
      <c r="C9" s="13" t="s">
        <v>31</v>
      </c>
      <c r="D9" s="4" t="s">
        <v>32</v>
      </c>
      <c r="E9" s="15">
        <v>1940</v>
      </c>
      <c r="F9" s="15" t="s">
        <v>45</v>
      </c>
      <c r="G9" s="15" t="s">
        <v>79</v>
      </c>
      <c r="H9" s="16" t="s">
        <v>35</v>
      </c>
      <c r="I9" s="17">
        <v>16</v>
      </c>
      <c r="J9" s="17">
        <v>82</v>
      </c>
      <c r="K9" s="15">
        <v>6006</v>
      </c>
      <c r="L9" s="18">
        <v>39561</v>
      </c>
      <c r="M9" s="17" t="s">
        <v>117</v>
      </c>
      <c r="N9" s="15" t="s">
        <v>38</v>
      </c>
      <c r="O9" s="17">
        <v>1</v>
      </c>
      <c r="P9" s="17">
        <v>69</v>
      </c>
      <c r="Q9" s="17" t="s">
        <v>56</v>
      </c>
      <c r="R9" s="17" t="s">
        <v>58</v>
      </c>
      <c r="S9" s="17">
        <v>59</v>
      </c>
      <c r="T9" s="17">
        <v>10</v>
      </c>
      <c r="U9" s="15">
        <v>64</v>
      </c>
      <c r="V9" s="15">
        <v>0</v>
      </c>
      <c r="W9" s="15">
        <v>0</v>
      </c>
      <c r="X9" s="15">
        <v>0</v>
      </c>
      <c r="Y9" s="15">
        <f t="shared" si="0"/>
        <v>64</v>
      </c>
      <c r="Z9" s="15">
        <f t="shared" si="1"/>
        <v>64</v>
      </c>
      <c r="AA9" s="19">
        <f t="shared" si="2"/>
        <v>46</v>
      </c>
      <c r="AB9" s="20">
        <f t="shared" si="3"/>
        <v>100</v>
      </c>
      <c r="AC9" s="20">
        <f t="shared" si="4"/>
        <v>100</v>
      </c>
      <c r="AD9" s="20">
        <f t="shared" si="5"/>
        <v>92.753623188405797</v>
      </c>
      <c r="AE9" s="21">
        <v>39569</v>
      </c>
      <c r="AF9" s="14">
        <v>39561</v>
      </c>
      <c r="AG9" s="15">
        <v>2008</v>
      </c>
      <c r="AH9" s="35">
        <v>67.528767123287665</v>
      </c>
      <c r="AI9" s="18">
        <v>41759</v>
      </c>
      <c r="AJ9" s="18">
        <v>41759</v>
      </c>
      <c r="AK9" s="23">
        <v>2014</v>
      </c>
      <c r="AL9" s="22">
        <v>73.550684931506851</v>
      </c>
      <c r="AM9" s="24">
        <f t="shared" si="6"/>
        <v>6</v>
      </c>
      <c r="AN9" s="22">
        <v>6</v>
      </c>
      <c r="AO9" s="24">
        <f t="shared" si="7"/>
        <v>0</v>
      </c>
      <c r="AP9" s="4" t="s">
        <v>112</v>
      </c>
    </row>
    <row r="10" spans="1:42" ht="14" x14ac:dyDescent="0.3">
      <c r="A10" s="12" t="s">
        <v>29</v>
      </c>
      <c r="B10" s="13" t="s">
        <v>89</v>
      </c>
      <c r="C10" s="13"/>
      <c r="D10" s="4" t="s">
        <v>32</v>
      </c>
      <c r="E10" s="15">
        <v>1948</v>
      </c>
      <c r="F10" s="15" t="s">
        <v>43</v>
      </c>
      <c r="G10" s="15" t="s">
        <v>34</v>
      </c>
      <c r="H10" s="16" t="s">
        <v>35</v>
      </c>
      <c r="I10" s="17">
        <v>16</v>
      </c>
      <c r="J10" s="17">
        <v>82</v>
      </c>
      <c r="K10" s="15">
        <v>6006</v>
      </c>
      <c r="L10" s="18">
        <v>39561</v>
      </c>
      <c r="M10" s="17" t="s">
        <v>117</v>
      </c>
      <c r="N10" s="15" t="s">
        <v>41</v>
      </c>
      <c r="O10" s="17">
        <v>1</v>
      </c>
      <c r="P10" s="17">
        <v>69</v>
      </c>
      <c r="Q10" s="17" t="s">
        <v>56</v>
      </c>
      <c r="R10" s="17" t="s">
        <v>58</v>
      </c>
      <c r="S10" s="17">
        <v>59</v>
      </c>
      <c r="T10" s="17">
        <v>10</v>
      </c>
      <c r="U10" s="15">
        <v>64</v>
      </c>
      <c r="V10" s="15">
        <v>0</v>
      </c>
      <c r="W10" s="15">
        <v>0</v>
      </c>
      <c r="X10" s="15">
        <v>0</v>
      </c>
      <c r="Y10" s="15">
        <f t="shared" si="0"/>
        <v>64</v>
      </c>
      <c r="Z10" s="15">
        <f t="shared" si="1"/>
        <v>64</v>
      </c>
      <c r="AA10" s="19">
        <f t="shared" si="2"/>
        <v>46</v>
      </c>
      <c r="AB10" s="20">
        <f t="shared" si="3"/>
        <v>100</v>
      </c>
      <c r="AC10" s="20">
        <f t="shared" si="4"/>
        <v>100</v>
      </c>
      <c r="AD10" s="20">
        <f t="shared" si="5"/>
        <v>92.753623188405797</v>
      </c>
      <c r="AE10" s="21">
        <v>39569</v>
      </c>
      <c r="AF10" s="14">
        <v>39561</v>
      </c>
      <c r="AG10" s="15">
        <v>2008</v>
      </c>
      <c r="AH10" s="35">
        <v>59.852054794520548</v>
      </c>
      <c r="AI10" s="18">
        <v>41759</v>
      </c>
      <c r="AJ10" s="18">
        <v>41759</v>
      </c>
      <c r="AK10" s="23">
        <v>2014</v>
      </c>
      <c r="AL10" s="22">
        <v>65.873972602739727</v>
      </c>
      <c r="AM10" s="24">
        <f t="shared" si="6"/>
        <v>6</v>
      </c>
      <c r="AN10" s="22">
        <v>6</v>
      </c>
      <c r="AO10" s="24">
        <f t="shared" si="7"/>
        <v>0</v>
      </c>
      <c r="AP10" s="4" t="s">
        <v>112</v>
      </c>
    </row>
    <row r="11" spans="1:42" ht="14" x14ac:dyDescent="0.3">
      <c r="A11" s="12" t="s">
        <v>29</v>
      </c>
      <c r="B11" s="13" t="s">
        <v>90</v>
      </c>
      <c r="C11" s="13"/>
      <c r="D11" s="4" t="s">
        <v>32</v>
      </c>
      <c r="E11" s="15">
        <v>1950</v>
      </c>
      <c r="F11" s="15" t="s">
        <v>50</v>
      </c>
      <c r="G11" s="15" t="s">
        <v>34</v>
      </c>
      <c r="H11" s="16" t="s">
        <v>35</v>
      </c>
      <c r="I11" s="17">
        <v>16</v>
      </c>
      <c r="J11" s="17">
        <v>82</v>
      </c>
      <c r="K11" s="15">
        <v>6006</v>
      </c>
      <c r="L11" s="18">
        <v>39561</v>
      </c>
      <c r="M11" s="17" t="s">
        <v>117</v>
      </c>
      <c r="N11" s="15" t="s">
        <v>37</v>
      </c>
      <c r="O11" s="17">
        <v>1</v>
      </c>
      <c r="P11" s="17">
        <v>69</v>
      </c>
      <c r="Q11" s="17" t="s">
        <v>56</v>
      </c>
      <c r="R11" s="17" t="s">
        <v>58</v>
      </c>
      <c r="S11" s="17">
        <v>59</v>
      </c>
      <c r="T11" s="17">
        <v>10</v>
      </c>
      <c r="U11" s="15">
        <v>64</v>
      </c>
      <c r="V11" s="15">
        <v>0</v>
      </c>
      <c r="W11" s="15">
        <v>0</v>
      </c>
      <c r="X11" s="15">
        <v>0</v>
      </c>
      <c r="Y11" s="15">
        <f t="shared" si="0"/>
        <v>64</v>
      </c>
      <c r="Z11" s="15">
        <f t="shared" si="1"/>
        <v>64</v>
      </c>
      <c r="AA11" s="19">
        <f t="shared" si="2"/>
        <v>46</v>
      </c>
      <c r="AB11" s="20">
        <f t="shared" si="3"/>
        <v>100</v>
      </c>
      <c r="AC11" s="20">
        <f t="shared" si="4"/>
        <v>100</v>
      </c>
      <c r="AD11" s="20">
        <f t="shared" si="5"/>
        <v>92.753623188405797</v>
      </c>
      <c r="AE11" s="21">
        <v>39569</v>
      </c>
      <c r="AF11" s="14">
        <v>39561</v>
      </c>
      <c r="AG11" s="15">
        <v>2008</v>
      </c>
      <c r="AH11" s="35">
        <v>58.010958904109586</v>
      </c>
      <c r="AI11" s="18">
        <v>42855</v>
      </c>
      <c r="AJ11" s="18">
        <v>42855</v>
      </c>
      <c r="AK11" s="23">
        <v>2017</v>
      </c>
      <c r="AL11" s="22">
        <v>67.035616438356158</v>
      </c>
      <c r="AM11" s="24">
        <f t="shared" si="6"/>
        <v>9.0027397260273965</v>
      </c>
      <c r="AN11" s="22">
        <v>9</v>
      </c>
      <c r="AO11" s="24">
        <f t="shared" si="7"/>
        <v>2.7397260273964719E-3</v>
      </c>
      <c r="AP11" s="4" t="s">
        <v>113</v>
      </c>
    </row>
    <row r="12" spans="1:42" ht="14" x14ac:dyDescent="0.3">
      <c r="A12" s="12" t="s">
        <v>29</v>
      </c>
      <c r="B12" s="13" t="s">
        <v>91</v>
      </c>
      <c r="C12" s="13"/>
      <c r="D12" s="4" t="s">
        <v>32</v>
      </c>
      <c r="E12" s="15">
        <v>1945</v>
      </c>
      <c r="F12" s="15" t="s">
        <v>53</v>
      </c>
      <c r="G12" s="15" t="s">
        <v>34</v>
      </c>
      <c r="H12" s="16" t="s">
        <v>35</v>
      </c>
      <c r="I12" s="17">
        <v>16</v>
      </c>
      <c r="J12" s="17">
        <v>82</v>
      </c>
      <c r="K12" s="15">
        <v>6006</v>
      </c>
      <c r="L12" s="18">
        <v>39561</v>
      </c>
      <c r="M12" s="17" t="s">
        <v>117</v>
      </c>
      <c r="N12" s="15" t="s">
        <v>38</v>
      </c>
      <c r="O12" s="17">
        <v>1</v>
      </c>
      <c r="P12" s="17">
        <v>69</v>
      </c>
      <c r="Q12" s="17" t="s">
        <v>56</v>
      </c>
      <c r="R12" s="17" t="s">
        <v>58</v>
      </c>
      <c r="S12" s="17">
        <v>59</v>
      </c>
      <c r="T12" s="17">
        <v>10</v>
      </c>
      <c r="U12" s="15">
        <v>64</v>
      </c>
      <c r="V12" s="15">
        <v>0</v>
      </c>
      <c r="W12" s="15">
        <v>0</v>
      </c>
      <c r="X12" s="15">
        <v>0</v>
      </c>
      <c r="Y12" s="15">
        <f t="shared" si="0"/>
        <v>64</v>
      </c>
      <c r="Z12" s="15">
        <f t="shared" si="1"/>
        <v>64</v>
      </c>
      <c r="AA12" s="19">
        <f t="shared" si="2"/>
        <v>46</v>
      </c>
      <c r="AB12" s="20">
        <f t="shared" si="3"/>
        <v>100</v>
      </c>
      <c r="AC12" s="20">
        <f t="shared" si="4"/>
        <v>100</v>
      </c>
      <c r="AD12" s="20">
        <f t="shared" si="5"/>
        <v>92.753623188405797</v>
      </c>
      <c r="AE12" s="21">
        <v>39569</v>
      </c>
      <c r="AF12" s="14">
        <v>39561</v>
      </c>
      <c r="AG12" s="15">
        <v>2008</v>
      </c>
      <c r="AH12" s="35">
        <v>62.665753424657531</v>
      </c>
      <c r="AI12" s="14">
        <v>41443</v>
      </c>
      <c r="AJ12" s="14">
        <v>41443</v>
      </c>
      <c r="AK12" s="23">
        <v>2013</v>
      </c>
      <c r="AL12" s="22">
        <v>67.821917808219183</v>
      </c>
      <c r="AM12" s="24">
        <f t="shared" si="6"/>
        <v>5.1342465753424653</v>
      </c>
      <c r="AN12" s="22">
        <v>6</v>
      </c>
      <c r="AO12" s="24">
        <f t="shared" si="7"/>
        <v>-0.86575342465753469</v>
      </c>
      <c r="AP12" s="4" t="s">
        <v>113</v>
      </c>
    </row>
    <row r="13" spans="1:42" ht="14" x14ac:dyDescent="0.3">
      <c r="A13" s="12" t="s">
        <v>29</v>
      </c>
      <c r="B13" s="13" t="s">
        <v>92</v>
      </c>
      <c r="C13" s="13"/>
      <c r="D13" s="4" t="s">
        <v>33</v>
      </c>
      <c r="E13" s="15">
        <v>1961</v>
      </c>
      <c r="F13" s="15" t="s">
        <v>34</v>
      </c>
      <c r="G13" s="15" t="s">
        <v>34</v>
      </c>
      <c r="H13" s="16" t="s">
        <v>35</v>
      </c>
      <c r="I13" s="17">
        <v>16</v>
      </c>
      <c r="J13" s="17">
        <v>82</v>
      </c>
      <c r="K13" s="15">
        <v>6006</v>
      </c>
      <c r="L13" s="18">
        <v>39561</v>
      </c>
      <c r="M13" s="17" t="s">
        <v>117</v>
      </c>
      <c r="N13" s="15" t="s">
        <v>37</v>
      </c>
      <c r="O13" s="17">
        <v>1</v>
      </c>
      <c r="P13" s="17">
        <v>69</v>
      </c>
      <c r="Q13" s="17" t="s">
        <v>56</v>
      </c>
      <c r="R13" s="17" t="s">
        <v>58</v>
      </c>
      <c r="S13" s="17">
        <v>59</v>
      </c>
      <c r="T13" s="17">
        <v>10</v>
      </c>
      <c r="U13" s="15">
        <v>64</v>
      </c>
      <c r="V13" s="15">
        <v>0</v>
      </c>
      <c r="W13" s="15">
        <v>0</v>
      </c>
      <c r="X13" s="15">
        <v>0</v>
      </c>
      <c r="Y13" s="15">
        <f t="shared" si="0"/>
        <v>64</v>
      </c>
      <c r="Z13" s="15">
        <f t="shared" si="1"/>
        <v>64</v>
      </c>
      <c r="AA13" s="19">
        <f t="shared" si="2"/>
        <v>46</v>
      </c>
      <c r="AB13" s="20">
        <f t="shared" si="3"/>
        <v>100</v>
      </c>
      <c r="AC13" s="20">
        <f t="shared" si="4"/>
        <v>100</v>
      </c>
      <c r="AD13" s="20">
        <f t="shared" si="5"/>
        <v>92.753623188405797</v>
      </c>
      <c r="AE13" s="21">
        <v>39569</v>
      </c>
      <c r="AF13" s="14">
        <v>39561</v>
      </c>
      <c r="AG13" s="15">
        <v>2008</v>
      </c>
      <c r="AH13" s="35">
        <v>46.424657534246577</v>
      </c>
      <c r="AI13" s="25">
        <v>42855</v>
      </c>
      <c r="AJ13" s="25">
        <v>42855</v>
      </c>
      <c r="AK13" s="26">
        <v>2017</v>
      </c>
      <c r="AL13" s="22">
        <v>55.449315068493149</v>
      </c>
      <c r="AM13" s="24">
        <f t="shared" si="6"/>
        <v>9.0027397260273965</v>
      </c>
      <c r="AN13" s="22">
        <v>9</v>
      </c>
      <c r="AO13" s="24">
        <f t="shared" si="7"/>
        <v>2.7397260273964719E-3</v>
      </c>
      <c r="AP13" s="4" t="s">
        <v>112</v>
      </c>
    </row>
    <row r="14" spans="1:42" ht="14" x14ac:dyDescent="0.3">
      <c r="A14" s="12" t="s">
        <v>29</v>
      </c>
      <c r="B14" s="13" t="s">
        <v>93</v>
      </c>
      <c r="C14" s="13" t="s">
        <v>31</v>
      </c>
      <c r="D14" s="4" t="s">
        <v>32</v>
      </c>
      <c r="E14" s="15">
        <v>1967</v>
      </c>
      <c r="F14" s="15" t="s">
        <v>34</v>
      </c>
      <c r="G14" s="15" t="s">
        <v>34</v>
      </c>
      <c r="H14" s="16" t="s">
        <v>35</v>
      </c>
      <c r="I14" s="17">
        <v>16</v>
      </c>
      <c r="J14" s="17">
        <v>82</v>
      </c>
      <c r="K14" s="15">
        <v>6006</v>
      </c>
      <c r="L14" s="18">
        <v>39561</v>
      </c>
      <c r="M14" s="17" t="s">
        <v>117</v>
      </c>
      <c r="N14" s="15" t="s">
        <v>39</v>
      </c>
      <c r="O14" s="17">
        <v>1</v>
      </c>
      <c r="P14" s="17">
        <v>69</v>
      </c>
      <c r="Q14" s="17" t="s">
        <v>56</v>
      </c>
      <c r="R14" s="17" t="s">
        <v>58</v>
      </c>
      <c r="S14" s="17">
        <v>59</v>
      </c>
      <c r="T14" s="17">
        <v>10</v>
      </c>
      <c r="U14" s="15">
        <v>64</v>
      </c>
      <c r="V14" s="15">
        <v>0</v>
      </c>
      <c r="W14" s="15">
        <v>0</v>
      </c>
      <c r="X14" s="15">
        <v>0</v>
      </c>
      <c r="Y14" s="15">
        <f t="shared" si="0"/>
        <v>64</v>
      </c>
      <c r="Z14" s="15">
        <f t="shared" si="1"/>
        <v>64</v>
      </c>
      <c r="AA14" s="19">
        <f t="shared" si="2"/>
        <v>46</v>
      </c>
      <c r="AB14" s="20">
        <f t="shared" si="3"/>
        <v>100</v>
      </c>
      <c r="AC14" s="20">
        <f t="shared" si="4"/>
        <v>100</v>
      </c>
      <c r="AD14" s="20">
        <f t="shared" si="5"/>
        <v>92.753623188405797</v>
      </c>
      <c r="AE14" s="21">
        <v>39569</v>
      </c>
      <c r="AF14" s="14">
        <v>39561</v>
      </c>
      <c r="AG14" s="15">
        <v>2008</v>
      </c>
      <c r="AH14" s="35">
        <v>40.964383561643835</v>
      </c>
      <c r="AI14" s="18">
        <v>41759</v>
      </c>
      <c r="AJ14" s="18">
        <v>41759</v>
      </c>
      <c r="AK14" s="23">
        <v>2014</v>
      </c>
      <c r="AL14" s="22">
        <v>46.986301369863014</v>
      </c>
      <c r="AM14" s="24">
        <f t="shared" si="6"/>
        <v>6</v>
      </c>
      <c r="AN14" s="22">
        <v>6</v>
      </c>
      <c r="AO14" s="24">
        <f t="shared" si="7"/>
        <v>0</v>
      </c>
      <c r="AP14" s="4" t="s">
        <v>112</v>
      </c>
    </row>
    <row r="15" spans="1:42" ht="14" x14ac:dyDescent="0.3">
      <c r="A15" s="12" t="s">
        <v>29</v>
      </c>
      <c r="B15" s="13" t="s">
        <v>94</v>
      </c>
      <c r="C15" s="13"/>
      <c r="D15" s="4" t="s">
        <v>32</v>
      </c>
      <c r="E15" s="4">
        <v>1961</v>
      </c>
      <c r="F15" s="15" t="s">
        <v>54</v>
      </c>
      <c r="G15" s="15" t="s">
        <v>57</v>
      </c>
      <c r="H15" s="16" t="s">
        <v>35</v>
      </c>
      <c r="I15" s="17">
        <v>16</v>
      </c>
      <c r="J15" s="17">
        <v>82</v>
      </c>
      <c r="K15" s="15">
        <v>6006</v>
      </c>
      <c r="L15" s="18">
        <v>39561</v>
      </c>
      <c r="M15" s="17" t="s">
        <v>117</v>
      </c>
      <c r="N15" s="15" t="s">
        <v>36</v>
      </c>
      <c r="O15" s="17">
        <v>1</v>
      </c>
      <c r="P15" s="17">
        <v>69</v>
      </c>
      <c r="Q15" s="17" t="s">
        <v>56</v>
      </c>
      <c r="R15" s="17" t="s">
        <v>58</v>
      </c>
      <c r="S15" s="17">
        <v>59</v>
      </c>
      <c r="T15" s="17">
        <v>10</v>
      </c>
      <c r="U15" s="15">
        <v>64</v>
      </c>
      <c r="V15" s="15">
        <v>0</v>
      </c>
      <c r="W15" s="15">
        <v>0</v>
      </c>
      <c r="X15" s="15">
        <v>0</v>
      </c>
      <c r="Y15" s="15">
        <f t="shared" si="0"/>
        <v>64</v>
      </c>
      <c r="Z15" s="15">
        <f t="shared" si="1"/>
        <v>64</v>
      </c>
      <c r="AA15" s="19">
        <f t="shared" si="2"/>
        <v>46</v>
      </c>
      <c r="AB15" s="20">
        <f t="shared" si="3"/>
        <v>100</v>
      </c>
      <c r="AC15" s="20">
        <f t="shared" si="4"/>
        <v>100</v>
      </c>
      <c r="AD15" s="20">
        <f t="shared" si="5"/>
        <v>92.753623188405797</v>
      </c>
      <c r="AE15" s="21">
        <v>39569</v>
      </c>
      <c r="AF15" s="14">
        <v>39561</v>
      </c>
      <c r="AG15" s="15">
        <v>2008</v>
      </c>
      <c r="AH15" s="35">
        <v>46.843835616438355</v>
      </c>
      <c r="AI15" s="14">
        <v>42855</v>
      </c>
      <c r="AJ15" s="14">
        <v>42855</v>
      </c>
      <c r="AK15" s="23">
        <v>2017</v>
      </c>
      <c r="AL15" s="22">
        <v>55.868493150684934</v>
      </c>
      <c r="AM15" s="24">
        <f t="shared" si="6"/>
        <v>9.0027397260273965</v>
      </c>
      <c r="AN15" s="22">
        <v>9</v>
      </c>
      <c r="AO15" s="24">
        <f t="shared" si="7"/>
        <v>2.7397260273964719E-3</v>
      </c>
      <c r="AP15" s="4" t="s">
        <v>113</v>
      </c>
    </row>
    <row r="16" spans="1:42" ht="14" x14ac:dyDescent="0.3">
      <c r="A16" s="12" t="s">
        <v>29</v>
      </c>
      <c r="B16" s="13" t="s">
        <v>95</v>
      </c>
      <c r="C16" s="13" t="s">
        <v>31</v>
      </c>
      <c r="D16" s="4" t="s">
        <v>32</v>
      </c>
      <c r="E16" s="15">
        <v>1967</v>
      </c>
      <c r="F16" s="15" t="s">
        <v>60</v>
      </c>
      <c r="G16" s="15" t="s">
        <v>79</v>
      </c>
      <c r="H16" s="16" t="s">
        <v>80</v>
      </c>
      <c r="I16" s="17">
        <v>18</v>
      </c>
      <c r="J16" s="17">
        <v>30</v>
      </c>
      <c r="K16" s="15">
        <v>2447</v>
      </c>
      <c r="L16" s="18">
        <v>41443</v>
      </c>
      <c r="M16" s="17" t="s">
        <v>117</v>
      </c>
      <c r="N16" s="15" t="s">
        <v>38</v>
      </c>
      <c r="O16" s="17">
        <v>1</v>
      </c>
      <c r="P16" s="17">
        <v>69</v>
      </c>
      <c r="Q16" s="4" t="s">
        <v>61</v>
      </c>
      <c r="R16" s="4" t="s">
        <v>62</v>
      </c>
      <c r="S16" s="4">
        <f t="shared" ref="S16:S30" si="8">22+10+3</f>
        <v>35</v>
      </c>
      <c r="T16" s="4">
        <f t="shared" ref="T16:T30" si="9">22+6+6</f>
        <v>34</v>
      </c>
      <c r="U16" s="15">
        <v>64</v>
      </c>
      <c r="V16" s="15">
        <v>0</v>
      </c>
      <c r="W16" s="15">
        <v>1</v>
      </c>
      <c r="X16" s="15">
        <v>0</v>
      </c>
      <c r="Y16" s="15">
        <f t="shared" si="0"/>
        <v>65</v>
      </c>
      <c r="Z16" s="15">
        <f t="shared" si="1"/>
        <v>65</v>
      </c>
      <c r="AA16" s="19">
        <f t="shared" si="2"/>
        <v>46</v>
      </c>
      <c r="AB16" s="20">
        <f t="shared" si="3"/>
        <v>98.461538461538467</v>
      </c>
      <c r="AC16" s="20">
        <f t="shared" si="4"/>
        <v>98.461538461538467</v>
      </c>
      <c r="AD16" s="20">
        <f t="shared" si="5"/>
        <v>92.753623188405797</v>
      </c>
      <c r="AE16" s="14">
        <v>41443</v>
      </c>
      <c r="AF16" s="14">
        <v>41443</v>
      </c>
      <c r="AG16" s="15">
        <v>2013</v>
      </c>
      <c r="AH16" s="35">
        <v>45.627397260273973</v>
      </c>
      <c r="AI16" s="18">
        <v>41759</v>
      </c>
      <c r="AJ16" s="18">
        <v>41759</v>
      </c>
      <c r="AK16" s="23">
        <v>2014</v>
      </c>
      <c r="AL16" s="22">
        <v>46.493150684931507</v>
      </c>
      <c r="AM16" s="24">
        <f t="shared" si="6"/>
        <v>0.86575342465753424</v>
      </c>
      <c r="AN16" s="22">
        <f>(AJ16-AE16)/365</f>
        <v>0.86575342465753424</v>
      </c>
      <c r="AO16" s="24">
        <f t="shared" si="7"/>
        <v>0</v>
      </c>
      <c r="AP16" s="4" t="s">
        <v>113</v>
      </c>
    </row>
    <row r="17" spans="1:42" ht="14" x14ac:dyDescent="0.3">
      <c r="A17" s="12" t="s">
        <v>29</v>
      </c>
      <c r="B17" s="13" t="s">
        <v>96</v>
      </c>
      <c r="C17" s="13" t="s">
        <v>31</v>
      </c>
      <c r="D17" s="4" t="s">
        <v>32</v>
      </c>
      <c r="E17" s="15">
        <v>1967</v>
      </c>
      <c r="F17" s="15" t="s">
        <v>59</v>
      </c>
      <c r="G17" s="15" t="s">
        <v>79</v>
      </c>
      <c r="H17" s="16" t="s">
        <v>35</v>
      </c>
      <c r="I17" s="17">
        <v>18</v>
      </c>
      <c r="J17" s="17">
        <v>53</v>
      </c>
      <c r="K17" s="15">
        <v>2447</v>
      </c>
      <c r="L17" s="18">
        <v>41719</v>
      </c>
      <c r="M17" s="17" t="s">
        <v>117</v>
      </c>
      <c r="N17" s="15" t="s">
        <v>38</v>
      </c>
      <c r="O17" s="17">
        <v>1</v>
      </c>
      <c r="P17" s="17">
        <v>69</v>
      </c>
      <c r="Q17" s="4" t="s">
        <v>61</v>
      </c>
      <c r="R17" s="4" t="s">
        <v>62</v>
      </c>
      <c r="S17" s="4">
        <f t="shared" si="8"/>
        <v>35</v>
      </c>
      <c r="T17" s="4">
        <f t="shared" si="9"/>
        <v>34</v>
      </c>
      <c r="U17" s="15">
        <v>53</v>
      </c>
      <c r="V17" s="15">
        <v>6</v>
      </c>
      <c r="W17" s="15">
        <v>7</v>
      </c>
      <c r="X17" s="15">
        <v>0</v>
      </c>
      <c r="Y17" s="15">
        <f t="shared" si="0"/>
        <v>66</v>
      </c>
      <c r="Z17" s="15">
        <f t="shared" si="1"/>
        <v>66</v>
      </c>
      <c r="AA17" s="19">
        <f t="shared" si="2"/>
        <v>46</v>
      </c>
      <c r="AB17" s="20">
        <f t="shared" si="3"/>
        <v>80.303030303030297</v>
      </c>
      <c r="AC17" s="20">
        <f t="shared" si="4"/>
        <v>80.303030303030297</v>
      </c>
      <c r="AD17" s="20">
        <f t="shared" si="5"/>
        <v>76.811594202898547</v>
      </c>
      <c r="AE17" s="21">
        <v>41760</v>
      </c>
      <c r="AF17" s="14">
        <v>41719</v>
      </c>
      <c r="AG17" s="15">
        <v>2014</v>
      </c>
      <c r="AH17" s="35">
        <v>46.38356164383562</v>
      </c>
      <c r="AI17" s="14">
        <v>43951</v>
      </c>
      <c r="AJ17" s="14">
        <v>43951</v>
      </c>
      <c r="AK17" s="23">
        <v>2020</v>
      </c>
      <c r="AL17" s="22">
        <v>52.4986301369863</v>
      </c>
      <c r="AM17" s="24">
        <f t="shared" si="6"/>
        <v>6.0027397260273974</v>
      </c>
      <c r="AN17" s="22">
        <v>6</v>
      </c>
      <c r="AO17" s="24">
        <f t="shared" si="7"/>
        <v>2.73972602739736E-3</v>
      </c>
      <c r="AP17" s="4" t="s">
        <v>112</v>
      </c>
    </row>
    <row r="18" spans="1:42" ht="14" x14ac:dyDescent="0.3">
      <c r="A18" s="12" t="s">
        <v>29</v>
      </c>
      <c r="B18" s="13" t="s">
        <v>97</v>
      </c>
      <c r="C18" s="13"/>
      <c r="D18" s="4" t="s">
        <v>32</v>
      </c>
      <c r="E18" s="15">
        <v>1943</v>
      </c>
      <c r="F18" s="15" t="s">
        <v>46</v>
      </c>
      <c r="G18" s="15" t="s">
        <v>57</v>
      </c>
      <c r="H18" s="16" t="s">
        <v>35</v>
      </c>
      <c r="I18" s="17">
        <v>18</v>
      </c>
      <c r="J18" s="17">
        <v>53</v>
      </c>
      <c r="K18" s="15">
        <v>2447</v>
      </c>
      <c r="L18" s="18">
        <v>41719</v>
      </c>
      <c r="M18" s="17" t="s">
        <v>117</v>
      </c>
      <c r="N18" s="15" t="s">
        <v>39</v>
      </c>
      <c r="O18" s="17">
        <v>1</v>
      </c>
      <c r="P18" s="17">
        <v>69</v>
      </c>
      <c r="Q18" s="4" t="s">
        <v>61</v>
      </c>
      <c r="R18" s="4" t="s">
        <v>62</v>
      </c>
      <c r="S18" s="4">
        <f t="shared" si="8"/>
        <v>35</v>
      </c>
      <c r="T18" s="4">
        <f t="shared" si="9"/>
        <v>34</v>
      </c>
      <c r="U18" s="15">
        <v>53</v>
      </c>
      <c r="V18" s="15">
        <v>6</v>
      </c>
      <c r="W18" s="15">
        <v>7</v>
      </c>
      <c r="X18" s="15">
        <v>0</v>
      </c>
      <c r="Y18" s="15">
        <f t="shared" si="0"/>
        <v>66</v>
      </c>
      <c r="Z18" s="15">
        <f t="shared" si="1"/>
        <v>66</v>
      </c>
      <c r="AA18" s="19">
        <f t="shared" si="2"/>
        <v>46</v>
      </c>
      <c r="AB18" s="20">
        <f t="shared" si="3"/>
        <v>80.303030303030297</v>
      </c>
      <c r="AC18" s="20">
        <f t="shared" si="4"/>
        <v>80.303030303030297</v>
      </c>
      <c r="AD18" s="20">
        <f t="shared" si="5"/>
        <v>76.811594202898547</v>
      </c>
      <c r="AE18" s="14">
        <v>41760</v>
      </c>
      <c r="AF18" s="14">
        <v>41719</v>
      </c>
      <c r="AG18" s="15">
        <v>2014</v>
      </c>
      <c r="AH18" s="35">
        <v>71.079452054794515</v>
      </c>
      <c r="AI18" s="18">
        <v>43951</v>
      </c>
      <c r="AJ18" s="18">
        <v>43951</v>
      </c>
      <c r="AK18" s="23">
        <v>2020</v>
      </c>
      <c r="AL18" s="22">
        <v>77.194520547945203</v>
      </c>
      <c r="AM18" s="24">
        <f t="shared" si="6"/>
        <v>6.0027397260273974</v>
      </c>
      <c r="AN18" s="22">
        <v>6</v>
      </c>
      <c r="AO18" s="24">
        <f t="shared" si="7"/>
        <v>2.73972602739736E-3</v>
      </c>
      <c r="AP18" s="4" t="s">
        <v>113</v>
      </c>
    </row>
    <row r="19" spans="1:42" ht="14" x14ac:dyDescent="0.3">
      <c r="A19" s="12" t="s">
        <v>29</v>
      </c>
      <c r="B19" s="13" t="s">
        <v>98</v>
      </c>
      <c r="C19" s="13"/>
      <c r="D19" s="4" t="s">
        <v>33</v>
      </c>
      <c r="E19" s="15">
        <v>1954</v>
      </c>
      <c r="F19" s="15" t="s">
        <v>49</v>
      </c>
      <c r="G19" s="15" t="s">
        <v>34</v>
      </c>
      <c r="H19" s="16" t="s">
        <v>35</v>
      </c>
      <c r="I19" s="4">
        <v>18</v>
      </c>
      <c r="J19" s="17">
        <v>53</v>
      </c>
      <c r="K19" s="15">
        <v>2447</v>
      </c>
      <c r="L19" s="18">
        <v>41719</v>
      </c>
      <c r="M19" s="17" t="s">
        <v>117</v>
      </c>
      <c r="N19" s="15" t="s">
        <v>38</v>
      </c>
      <c r="O19" s="17">
        <v>1</v>
      </c>
      <c r="P19" s="17">
        <v>69</v>
      </c>
      <c r="Q19" s="4" t="s">
        <v>61</v>
      </c>
      <c r="R19" s="4" t="s">
        <v>62</v>
      </c>
      <c r="S19" s="4">
        <f t="shared" si="8"/>
        <v>35</v>
      </c>
      <c r="T19" s="4">
        <f t="shared" si="9"/>
        <v>34</v>
      </c>
      <c r="U19" s="15">
        <v>53</v>
      </c>
      <c r="V19" s="15">
        <v>6</v>
      </c>
      <c r="W19" s="15">
        <v>7</v>
      </c>
      <c r="X19" s="15">
        <v>0</v>
      </c>
      <c r="Y19" s="15">
        <f t="shared" si="0"/>
        <v>66</v>
      </c>
      <c r="Z19" s="15">
        <f t="shared" si="1"/>
        <v>66</v>
      </c>
      <c r="AA19" s="19">
        <f t="shared" si="2"/>
        <v>46</v>
      </c>
      <c r="AB19" s="20">
        <f t="shared" si="3"/>
        <v>80.303030303030297</v>
      </c>
      <c r="AC19" s="20">
        <f t="shared" si="4"/>
        <v>80.303030303030297</v>
      </c>
      <c r="AD19" s="20">
        <f t="shared" si="5"/>
        <v>76.811594202898547</v>
      </c>
      <c r="AE19" s="21">
        <v>41760</v>
      </c>
      <c r="AF19" s="14">
        <v>41719</v>
      </c>
      <c r="AG19" s="15">
        <v>2014</v>
      </c>
      <c r="AH19" s="35">
        <v>59.668493150684931</v>
      </c>
      <c r="AI19" s="18">
        <v>43951</v>
      </c>
      <c r="AJ19" s="18">
        <v>43951</v>
      </c>
      <c r="AK19" s="23">
        <v>2020</v>
      </c>
      <c r="AL19" s="22">
        <v>65.783561643835611</v>
      </c>
      <c r="AM19" s="24">
        <f t="shared" si="6"/>
        <v>6.0027397260273974</v>
      </c>
      <c r="AN19" s="22">
        <v>6</v>
      </c>
      <c r="AO19" s="24">
        <f t="shared" si="7"/>
        <v>2.73972602739736E-3</v>
      </c>
      <c r="AP19" s="4" t="s">
        <v>113</v>
      </c>
    </row>
    <row r="20" spans="1:42" ht="14" x14ac:dyDescent="0.3">
      <c r="A20" s="12" t="s">
        <v>29</v>
      </c>
      <c r="B20" s="13" t="s">
        <v>99</v>
      </c>
      <c r="C20" s="13" t="s">
        <v>31</v>
      </c>
      <c r="D20" s="4" t="s">
        <v>33</v>
      </c>
      <c r="E20" s="15">
        <v>1973</v>
      </c>
      <c r="F20" s="15" t="s">
        <v>52</v>
      </c>
      <c r="G20" s="15" t="s">
        <v>79</v>
      </c>
      <c r="H20" s="16" t="s">
        <v>35</v>
      </c>
      <c r="I20" s="17">
        <v>18</v>
      </c>
      <c r="J20" s="17">
        <v>53</v>
      </c>
      <c r="K20" s="15">
        <v>2447</v>
      </c>
      <c r="L20" s="18">
        <v>41719</v>
      </c>
      <c r="M20" s="17" t="s">
        <v>117</v>
      </c>
      <c r="N20" s="15" t="s">
        <v>41</v>
      </c>
      <c r="O20" s="17">
        <v>1</v>
      </c>
      <c r="P20" s="17">
        <v>69</v>
      </c>
      <c r="Q20" s="4" t="s">
        <v>61</v>
      </c>
      <c r="R20" s="4" t="s">
        <v>62</v>
      </c>
      <c r="S20" s="4">
        <f t="shared" si="8"/>
        <v>35</v>
      </c>
      <c r="T20" s="4">
        <f t="shared" si="9"/>
        <v>34</v>
      </c>
      <c r="U20" s="15">
        <v>53</v>
      </c>
      <c r="V20" s="15">
        <v>6</v>
      </c>
      <c r="W20" s="15">
        <v>7</v>
      </c>
      <c r="X20" s="15">
        <v>0</v>
      </c>
      <c r="Y20" s="15">
        <f t="shared" si="0"/>
        <v>66</v>
      </c>
      <c r="Z20" s="15">
        <f t="shared" si="1"/>
        <v>66</v>
      </c>
      <c r="AA20" s="19">
        <f t="shared" si="2"/>
        <v>46</v>
      </c>
      <c r="AB20" s="20">
        <f t="shared" si="3"/>
        <v>80.303030303030297</v>
      </c>
      <c r="AC20" s="20">
        <f t="shared" si="4"/>
        <v>80.303030303030297</v>
      </c>
      <c r="AD20" s="20">
        <f t="shared" si="5"/>
        <v>76.811594202898547</v>
      </c>
      <c r="AE20" s="21">
        <v>41760</v>
      </c>
      <c r="AF20" s="14">
        <v>41719</v>
      </c>
      <c r="AG20" s="15">
        <v>2014</v>
      </c>
      <c r="AH20" s="35">
        <v>40.295890410958904</v>
      </c>
      <c r="AI20" s="18">
        <v>43951</v>
      </c>
      <c r="AJ20" s="18">
        <v>43951</v>
      </c>
      <c r="AK20" s="23">
        <v>2020</v>
      </c>
      <c r="AL20" s="22">
        <v>46.410958904109592</v>
      </c>
      <c r="AM20" s="24">
        <f t="shared" si="6"/>
        <v>6.0027397260273974</v>
      </c>
      <c r="AN20" s="22">
        <v>6</v>
      </c>
      <c r="AO20" s="24">
        <f t="shared" si="7"/>
        <v>2.73972602739736E-3</v>
      </c>
      <c r="AP20" s="4" t="s">
        <v>113</v>
      </c>
    </row>
    <row r="21" spans="1:42" ht="14" x14ac:dyDescent="0.3">
      <c r="A21" s="12" t="s">
        <v>29</v>
      </c>
      <c r="B21" s="13" t="s">
        <v>100</v>
      </c>
      <c r="C21" s="13"/>
      <c r="D21" s="4" t="s">
        <v>32</v>
      </c>
      <c r="E21" s="15">
        <v>1948</v>
      </c>
      <c r="F21" s="15" t="s">
        <v>43</v>
      </c>
      <c r="G21" s="15" t="s">
        <v>34</v>
      </c>
      <c r="H21" s="16" t="s">
        <v>35</v>
      </c>
      <c r="I21" s="17">
        <v>18</v>
      </c>
      <c r="J21" s="17">
        <v>53</v>
      </c>
      <c r="K21" s="15">
        <v>2447</v>
      </c>
      <c r="L21" s="18">
        <v>41719</v>
      </c>
      <c r="M21" s="17" t="s">
        <v>117</v>
      </c>
      <c r="N21" s="15" t="s">
        <v>41</v>
      </c>
      <c r="O21" s="17">
        <v>1</v>
      </c>
      <c r="P21" s="17">
        <v>69</v>
      </c>
      <c r="Q21" s="4" t="s">
        <v>61</v>
      </c>
      <c r="R21" s="4" t="s">
        <v>62</v>
      </c>
      <c r="S21" s="4">
        <f t="shared" si="8"/>
        <v>35</v>
      </c>
      <c r="T21" s="4">
        <f t="shared" si="9"/>
        <v>34</v>
      </c>
      <c r="U21" s="15">
        <v>53</v>
      </c>
      <c r="V21" s="15">
        <v>6</v>
      </c>
      <c r="W21" s="15">
        <v>7</v>
      </c>
      <c r="X21" s="15">
        <v>0</v>
      </c>
      <c r="Y21" s="15">
        <f t="shared" si="0"/>
        <v>66</v>
      </c>
      <c r="Z21" s="15">
        <f t="shared" si="1"/>
        <v>66</v>
      </c>
      <c r="AA21" s="19">
        <f t="shared" si="2"/>
        <v>46</v>
      </c>
      <c r="AB21" s="20">
        <f t="shared" si="3"/>
        <v>80.303030303030297</v>
      </c>
      <c r="AC21" s="20">
        <f t="shared" si="4"/>
        <v>80.303030303030297</v>
      </c>
      <c r="AD21" s="20">
        <f t="shared" si="5"/>
        <v>76.811594202898547</v>
      </c>
      <c r="AE21" s="21">
        <v>41760</v>
      </c>
      <c r="AF21" s="14">
        <v>41719</v>
      </c>
      <c r="AG21" s="15">
        <v>2014</v>
      </c>
      <c r="AH21" s="35">
        <v>65.764383561643839</v>
      </c>
      <c r="AI21" s="18">
        <v>43951</v>
      </c>
      <c r="AJ21" s="18">
        <v>43951</v>
      </c>
      <c r="AK21" s="23">
        <v>2020</v>
      </c>
      <c r="AL21" s="22">
        <v>71.879452054794527</v>
      </c>
      <c r="AM21" s="24">
        <f t="shared" si="6"/>
        <v>6.0027397260273974</v>
      </c>
      <c r="AN21" s="22">
        <v>6</v>
      </c>
      <c r="AO21" s="24">
        <f t="shared" si="7"/>
        <v>2.73972602739736E-3</v>
      </c>
      <c r="AP21" s="4" t="s">
        <v>112</v>
      </c>
    </row>
    <row r="22" spans="1:42" ht="14" x14ac:dyDescent="0.3">
      <c r="A22" s="12" t="s">
        <v>29</v>
      </c>
      <c r="B22" s="13" t="s">
        <v>101</v>
      </c>
      <c r="C22" s="13" t="s">
        <v>31</v>
      </c>
      <c r="D22" s="4" t="s">
        <v>32</v>
      </c>
      <c r="E22" s="15">
        <v>1967</v>
      </c>
      <c r="F22" s="15" t="s">
        <v>34</v>
      </c>
      <c r="G22" s="15" t="s">
        <v>34</v>
      </c>
      <c r="H22" s="16" t="s">
        <v>35</v>
      </c>
      <c r="I22" s="17">
        <v>18</v>
      </c>
      <c r="J22" s="17">
        <v>53</v>
      </c>
      <c r="K22" s="15">
        <v>2447</v>
      </c>
      <c r="L22" s="18">
        <v>41719</v>
      </c>
      <c r="M22" s="17" t="s">
        <v>117</v>
      </c>
      <c r="N22" s="15" t="s">
        <v>37</v>
      </c>
      <c r="O22" s="17">
        <v>1</v>
      </c>
      <c r="P22" s="17">
        <v>69</v>
      </c>
      <c r="Q22" s="4" t="s">
        <v>61</v>
      </c>
      <c r="R22" s="4" t="s">
        <v>62</v>
      </c>
      <c r="S22" s="4">
        <f t="shared" si="8"/>
        <v>35</v>
      </c>
      <c r="T22" s="4">
        <f t="shared" si="9"/>
        <v>34</v>
      </c>
      <c r="U22" s="15">
        <v>53</v>
      </c>
      <c r="V22" s="15">
        <v>6</v>
      </c>
      <c r="W22" s="15">
        <v>7</v>
      </c>
      <c r="X22" s="15">
        <v>0</v>
      </c>
      <c r="Y22" s="15">
        <f t="shared" si="0"/>
        <v>66</v>
      </c>
      <c r="Z22" s="15">
        <f t="shared" si="1"/>
        <v>66</v>
      </c>
      <c r="AA22" s="19">
        <f t="shared" si="2"/>
        <v>46</v>
      </c>
      <c r="AB22" s="20">
        <f t="shared" si="3"/>
        <v>80.303030303030297</v>
      </c>
      <c r="AC22" s="20">
        <f t="shared" si="4"/>
        <v>80.303030303030297</v>
      </c>
      <c r="AD22" s="20">
        <f t="shared" si="5"/>
        <v>76.811594202898547</v>
      </c>
      <c r="AE22" s="21">
        <v>41760</v>
      </c>
      <c r="AF22" s="14">
        <v>41719</v>
      </c>
      <c r="AG22" s="15">
        <v>2014</v>
      </c>
      <c r="AH22" s="35">
        <v>46.876712328767127</v>
      </c>
      <c r="AI22" s="18">
        <v>43951</v>
      </c>
      <c r="AJ22" s="18">
        <v>43951</v>
      </c>
      <c r="AK22" s="23">
        <v>2020</v>
      </c>
      <c r="AL22" s="22">
        <v>52.991780821917807</v>
      </c>
      <c r="AM22" s="24">
        <f t="shared" si="6"/>
        <v>6.0027397260273974</v>
      </c>
      <c r="AN22" s="22">
        <v>6</v>
      </c>
      <c r="AO22" s="24">
        <f t="shared" si="7"/>
        <v>2.73972602739736E-3</v>
      </c>
      <c r="AP22" s="4" t="s">
        <v>112</v>
      </c>
    </row>
    <row r="23" spans="1:42" ht="14" x14ac:dyDescent="0.3">
      <c r="A23" s="12" t="s">
        <v>29</v>
      </c>
      <c r="B23" s="13" t="s">
        <v>102</v>
      </c>
      <c r="C23" s="13" t="s">
        <v>30</v>
      </c>
      <c r="D23" s="4" t="s">
        <v>32</v>
      </c>
      <c r="E23" s="15">
        <v>1957</v>
      </c>
      <c r="F23" s="15" t="s">
        <v>42</v>
      </c>
      <c r="G23" s="15" t="s">
        <v>34</v>
      </c>
      <c r="H23" s="16" t="s">
        <v>35</v>
      </c>
      <c r="I23" s="4">
        <v>18</v>
      </c>
      <c r="J23" s="4">
        <v>140</v>
      </c>
      <c r="K23" s="15">
        <v>11765</v>
      </c>
      <c r="L23" s="18">
        <v>42788</v>
      </c>
      <c r="M23" s="17" t="s">
        <v>117</v>
      </c>
      <c r="N23" s="15" t="s">
        <v>37</v>
      </c>
      <c r="O23" s="4">
        <v>1</v>
      </c>
      <c r="P23" s="4">
        <v>69</v>
      </c>
      <c r="Q23" s="4" t="s">
        <v>61</v>
      </c>
      <c r="R23" s="4" t="s">
        <v>62</v>
      </c>
      <c r="S23" s="4">
        <f t="shared" si="8"/>
        <v>35</v>
      </c>
      <c r="T23" s="4">
        <f t="shared" si="9"/>
        <v>34</v>
      </c>
      <c r="U23" s="15">
        <v>55</v>
      </c>
      <c r="V23" s="15">
        <v>4</v>
      </c>
      <c r="W23" s="15">
        <v>6</v>
      </c>
      <c r="X23" s="15">
        <v>0</v>
      </c>
      <c r="Y23" s="15">
        <f t="shared" si="0"/>
        <v>65</v>
      </c>
      <c r="Z23" s="15">
        <f t="shared" si="1"/>
        <v>65</v>
      </c>
      <c r="AA23" s="19">
        <f t="shared" si="2"/>
        <v>46</v>
      </c>
      <c r="AB23" s="20">
        <f t="shared" si="3"/>
        <v>84.615384615384613</v>
      </c>
      <c r="AC23" s="20">
        <f t="shared" si="4"/>
        <v>84.615384615384613</v>
      </c>
      <c r="AD23" s="20">
        <f t="shared" si="5"/>
        <v>79.710144927536234</v>
      </c>
      <c r="AE23" s="18">
        <v>42856</v>
      </c>
      <c r="AF23" s="14">
        <v>42817</v>
      </c>
      <c r="AG23" s="19">
        <v>2017</v>
      </c>
      <c r="AH23" s="35">
        <v>60.112328767123287</v>
      </c>
      <c r="AI23" s="18">
        <v>44196</v>
      </c>
      <c r="AJ23" s="18">
        <v>44196</v>
      </c>
      <c r="AK23" s="23">
        <v>2020</v>
      </c>
      <c r="AL23" s="22">
        <v>63.890410958904113</v>
      </c>
      <c r="AM23" s="24">
        <f t="shared" si="6"/>
        <v>3.6712328767123288</v>
      </c>
      <c r="AN23" s="22">
        <v>6</v>
      </c>
      <c r="AO23" s="24">
        <f t="shared" si="7"/>
        <v>-2.3287671232876712</v>
      </c>
      <c r="AP23" s="4" t="s">
        <v>112</v>
      </c>
    </row>
    <row r="24" spans="1:42" ht="14" x14ac:dyDescent="0.3">
      <c r="A24" s="12" t="s">
        <v>29</v>
      </c>
      <c r="B24" s="13" t="s">
        <v>103</v>
      </c>
      <c r="C24" s="13"/>
      <c r="D24" s="4" t="s">
        <v>33</v>
      </c>
      <c r="E24" s="15">
        <v>1953</v>
      </c>
      <c r="F24" s="15" t="s">
        <v>44</v>
      </c>
      <c r="G24" s="15" t="s">
        <v>44</v>
      </c>
      <c r="H24" s="16" t="s">
        <v>35</v>
      </c>
      <c r="I24" s="4">
        <v>18</v>
      </c>
      <c r="J24" s="4">
        <v>140</v>
      </c>
      <c r="K24" s="15">
        <v>11765</v>
      </c>
      <c r="L24" s="18">
        <v>42788</v>
      </c>
      <c r="M24" s="17" t="s">
        <v>117</v>
      </c>
      <c r="N24" s="15" t="s">
        <v>38</v>
      </c>
      <c r="O24" s="4">
        <v>1</v>
      </c>
      <c r="P24" s="4">
        <v>69</v>
      </c>
      <c r="Q24" s="4" t="s">
        <v>61</v>
      </c>
      <c r="R24" s="4" t="s">
        <v>62</v>
      </c>
      <c r="S24" s="4">
        <f t="shared" si="8"/>
        <v>35</v>
      </c>
      <c r="T24" s="4">
        <f t="shared" si="9"/>
        <v>34</v>
      </c>
      <c r="U24" s="15">
        <v>55</v>
      </c>
      <c r="V24" s="15">
        <v>4</v>
      </c>
      <c r="W24" s="15">
        <v>6</v>
      </c>
      <c r="X24" s="15">
        <v>0</v>
      </c>
      <c r="Y24" s="15">
        <f t="shared" si="0"/>
        <v>65</v>
      </c>
      <c r="Z24" s="15">
        <f t="shared" si="1"/>
        <v>65</v>
      </c>
      <c r="AA24" s="19">
        <f t="shared" si="2"/>
        <v>46</v>
      </c>
      <c r="AB24" s="20">
        <f t="shared" si="3"/>
        <v>84.615384615384613</v>
      </c>
      <c r="AC24" s="20">
        <f t="shared" si="4"/>
        <v>84.615384615384613</v>
      </c>
      <c r="AD24" s="20">
        <f t="shared" si="5"/>
        <v>79.710144927536234</v>
      </c>
      <c r="AE24" s="18">
        <v>42856</v>
      </c>
      <c r="AF24" s="14">
        <v>42817</v>
      </c>
      <c r="AG24" s="19">
        <v>2017</v>
      </c>
      <c r="AH24" s="35">
        <v>63.769863013698632</v>
      </c>
      <c r="AI24" s="18">
        <v>44196</v>
      </c>
      <c r="AJ24" s="18">
        <v>44196</v>
      </c>
      <c r="AK24" s="23">
        <v>2020</v>
      </c>
      <c r="AL24" s="22">
        <v>67.547945205479451</v>
      </c>
      <c r="AM24" s="24">
        <f t="shared" si="6"/>
        <v>3.6712328767123288</v>
      </c>
      <c r="AN24" s="22">
        <v>6</v>
      </c>
      <c r="AO24" s="24">
        <f t="shared" si="7"/>
        <v>-2.3287671232876712</v>
      </c>
      <c r="AP24" s="4" t="s">
        <v>112</v>
      </c>
    </row>
    <row r="25" spans="1:42" ht="14" x14ac:dyDescent="0.3">
      <c r="A25" s="12" t="s">
        <v>29</v>
      </c>
      <c r="B25" s="13" t="s">
        <v>104</v>
      </c>
      <c r="C25" s="13" t="s">
        <v>30</v>
      </c>
      <c r="D25" s="4" t="s">
        <v>32</v>
      </c>
      <c r="E25" s="15">
        <v>1955</v>
      </c>
      <c r="F25" s="15" t="s">
        <v>47</v>
      </c>
      <c r="G25" s="15" t="s">
        <v>57</v>
      </c>
      <c r="H25" s="16" t="s">
        <v>35</v>
      </c>
      <c r="I25" s="4">
        <v>18</v>
      </c>
      <c r="J25" s="4">
        <v>140</v>
      </c>
      <c r="K25" s="15">
        <v>11765</v>
      </c>
      <c r="L25" s="18">
        <v>42788</v>
      </c>
      <c r="M25" s="17" t="s">
        <v>117</v>
      </c>
      <c r="N25" s="15" t="s">
        <v>38</v>
      </c>
      <c r="O25" s="4">
        <v>1</v>
      </c>
      <c r="P25" s="4">
        <v>69</v>
      </c>
      <c r="Q25" s="4" t="s">
        <v>61</v>
      </c>
      <c r="R25" s="4" t="s">
        <v>62</v>
      </c>
      <c r="S25" s="4">
        <f t="shared" si="8"/>
        <v>35</v>
      </c>
      <c r="T25" s="4">
        <f t="shared" si="9"/>
        <v>34</v>
      </c>
      <c r="U25" s="15">
        <v>55</v>
      </c>
      <c r="V25" s="15">
        <v>4</v>
      </c>
      <c r="W25" s="15">
        <v>6</v>
      </c>
      <c r="X25" s="15">
        <v>0</v>
      </c>
      <c r="Y25" s="15">
        <f t="shared" si="0"/>
        <v>65</v>
      </c>
      <c r="Z25" s="15">
        <f t="shared" si="1"/>
        <v>65</v>
      </c>
      <c r="AA25" s="19">
        <f t="shared" si="2"/>
        <v>46</v>
      </c>
      <c r="AB25" s="20">
        <f t="shared" si="3"/>
        <v>84.615384615384613</v>
      </c>
      <c r="AC25" s="20">
        <f t="shared" si="4"/>
        <v>84.615384615384613</v>
      </c>
      <c r="AD25" s="20">
        <f t="shared" si="5"/>
        <v>79.710144927536234</v>
      </c>
      <c r="AE25" s="18">
        <v>42856</v>
      </c>
      <c r="AF25" s="14">
        <v>42817</v>
      </c>
      <c r="AG25" s="19">
        <v>2017</v>
      </c>
      <c r="AH25" s="35">
        <v>61.849315068493148</v>
      </c>
      <c r="AI25" s="14">
        <v>44196</v>
      </c>
      <c r="AJ25" s="14">
        <v>44196</v>
      </c>
      <c r="AK25" s="23">
        <v>2020</v>
      </c>
      <c r="AL25" s="22">
        <v>65.627397260273966</v>
      </c>
      <c r="AM25" s="24">
        <f t="shared" si="6"/>
        <v>3.6712328767123288</v>
      </c>
      <c r="AN25" s="22">
        <v>6</v>
      </c>
      <c r="AO25" s="24">
        <f t="shared" si="7"/>
        <v>-2.3287671232876712</v>
      </c>
      <c r="AP25" s="4" t="s">
        <v>113</v>
      </c>
    </row>
    <row r="26" spans="1:42" ht="14" x14ac:dyDescent="0.3">
      <c r="A26" s="12" t="s">
        <v>29</v>
      </c>
      <c r="B26" s="13" t="s">
        <v>105</v>
      </c>
      <c r="C26" s="13"/>
      <c r="D26" s="4" t="s">
        <v>32</v>
      </c>
      <c r="E26" s="15">
        <v>1961</v>
      </c>
      <c r="F26" s="15" t="s">
        <v>50</v>
      </c>
      <c r="G26" s="15" t="s">
        <v>34</v>
      </c>
      <c r="H26" s="16" t="s">
        <v>35</v>
      </c>
      <c r="I26" s="4">
        <v>18</v>
      </c>
      <c r="J26" s="4">
        <v>140</v>
      </c>
      <c r="K26" s="15">
        <v>11765</v>
      </c>
      <c r="L26" s="18">
        <v>42788</v>
      </c>
      <c r="M26" s="17" t="s">
        <v>117</v>
      </c>
      <c r="N26" s="15" t="s">
        <v>37</v>
      </c>
      <c r="O26" s="4">
        <v>1</v>
      </c>
      <c r="P26" s="4">
        <v>69</v>
      </c>
      <c r="Q26" s="4" t="s">
        <v>61</v>
      </c>
      <c r="R26" s="4" t="s">
        <v>62</v>
      </c>
      <c r="S26" s="4">
        <f t="shared" si="8"/>
        <v>35</v>
      </c>
      <c r="T26" s="4">
        <f t="shared" si="9"/>
        <v>34</v>
      </c>
      <c r="U26" s="15">
        <v>55</v>
      </c>
      <c r="V26" s="15">
        <v>4</v>
      </c>
      <c r="W26" s="15">
        <v>6</v>
      </c>
      <c r="X26" s="15">
        <v>0</v>
      </c>
      <c r="Y26" s="15">
        <f t="shared" si="0"/>
        <v>65</v>
      </c>
      <c r="Z26" s="15">
        <f t="shared" si="1"/>
        <v>65</v>
      </c>
      <c r="AA26" s="19">
        <f t="shared" si="2"/>
        <v>46</v>
      </c>
      <c r="AB26" s="20">
        <f t="shared" si="3"/>
        <v>84.615384615384613</v>
      </c>
      <c r="AC26" s="20">
        <f t="shared" si="4"/>
        <v>84.615384615384613</v>
      </c>
      <c r="AD26" s="20">
        <f t="shared" si="5"/>
        <v>79.710144927536234</v>
      </c>
      <c r="AE26" s="25">
        <v>42856</v>
      </c>
      <c r="AF26" s="14">
        <v>42817</v>
      </c>
      <c r="AG26" s="19">
        <v>2017</v>
      </c>
      <c r="AH26" s="35">
        <v>55.764383561643832</v>
      </c>
      <c r="AI26" s="18">
        <v>47238</v>
      </c>
      <c r="AJ26" s="18">
        <v>47238</v>
      </c>
      <c r="AK26" s="23">
        <v>2029</v>
      </c>
      <c r="AL26" s="22">
        <v>67.876712328767127</v>
      </c>
      <c r="AM26" s="24">
        <f t="shared" si="6"/>
        <v>12.005479452054795</v>
      </c>
      <c r="AN26" s="22">
        <v>6</v>
      </c>
      <c r="AO26" s="24">
        <f t="shared" si="7"/>
        <v>6.0054794520547947</v>
      </c>
      <c r="AP26" s="4" t="s">
        <v>113</v>
      </c>
    </row>
    <row r="27" spans="1:42" ht="14" x14ac:dyDescent="0.3">
      <c r="A27" s="12" t="s">
        <v>29</v>
      </c>
      <c r="B27" s="13" t="s">
        <v>106</v>
      </c>
      <c r="C27" s="13" t="s">
        <v>30</v>
      </c>
      <c r="D27" s="4" t="s">
        <v>33</v>
      </c>
      <c r="E27" s="15">
        <v>1957</v>
      </c>
      <c r="F27" s="15" t="s">
        <v>51</v>
      </c>
      <c r="G27" s="15" t="s">
        <v>72</v>
      </c>
      <c r="H27" s="16" t="s">
        <v>35</v>
      </c>
      <c r="I27" s="4">
        <v>18</v>
      </c>
      <c r="J27" s="4">
        <v>140</v>
      </c>
      <c r="K27" s="15">
        <v>11765</v>
      </c>
      <c r="L27" s="18">
        <v>42788</v>
      </c>
      <c r="M27" s="17" t="s">
        <v>117</v>
      </c>
      <c r="N27" s="15" t="s">
        <v>40</v>
      </c>
      <c r="O27" s="4">
        <v>1</v>
      </c>
      <c r="P27" s="4">
        <v>69</v>
      </c>
      <c r="Q27" s="4" t="s">
        <v>61</v>
      </c>
      <c r="R27" s="4" t="s">
        <v>62</v>
      </c>
      <c r="S27" s="4">
        <f t="shared" si="8"/>
        <v>35</v>
      </c>
      <c r="T27" s="4">
        <f t="shared" si="9"/>
        <v>34</v>
      </c>
      <c r="U27" s="15">
        <v>55</v>
      </c>
      <c r="V27" s="15">
        <v>4</v>
      </c>
      <c r="W27" s="15">
        <v>6</v>
      </c>
      <c r="X27" s="15">
        <v>0</v>
      </c>
      <c r="Y27" s="15">
        <f t="shared" si="0"/>
        <v>65</v>
      </c>
      <c r="Z27" s="15">
        <f t="shared" si="1"/>
        <v>65</v>
      </c>
      <c r="AA27" s="19">
        <f t="shared" si="2"/>
        <v>46</v>
      </c>
      <c r="AB27" s="20">
        <f t="shared" si="3"/>
        <v>84.615384615384613</v>
      </c>
      <c r="AC27" s="20">
        <f t="shared" si="4"/>
        <v>84.615384615384613</v>
      </c>
      <c r="AD27" s="20">
        <f t="shared" si="5"/>
        <v>79.710144927536234</v>
      </c>
      <c r="AE27" s="25">
        <v>42856</v>
      </c>
      <c r="AF27" s="14">
        <v>42817</v>
      </c>
      <c r="AG27" s="19">
        <v>2017</v>
      </c>
      <c r="AH27" s="35">
        <v>59.767123287671232</v>
      </c>
      <c r="AI27" s="18">
        <v>44196</v>
      </c>
      <c r="AJ27" s="18">
        <v>44196</v>
      </c>
      <c r="AK27" s="23">
        <v>2020</v>
      </c>
      <c r="AL27" s="22">
        <v>63.545205479452058</v>
      </c>
      <c r="AM27" s="24">
        <f t="shared" si="6"/>
        <v>3.6712328767123288</v>
      </c>
      <c r="AN27" s="22">
        <v>6</v>
      </c>
      <c r="AO27" s="24">
        <f t="shared" si="7"/>
        <v>-2.3287671232876712</v>
      </c>
      <c r="AP27" s="4" t="s">
        <v>113</v>
      </c>
    </row>
    <row r="28" spans="1:42" ht="14" x14ac:dyDescent="0.3">
      <c r="A28" s="12" t="s">
        <v>29</v>
      </c>
      <c r="B28" s="13" t="s">
        <v>107</v>
      </c>
      <c r="C28" s="13"/>
      <c r="D28" s="4" t="s">
        <v>32</v>
      </c>
      <c r="E28" s="15">
        <v>1957</v>
      </c>
      <c r="F28" s="15" t="s">
        <v>34</v>
      </c>
      <c r="G28" s="15" t="s">
        <v>34</v>
      </c>
      <c r="H28" s="16" t="s">
        <v>35</v>
      </c>
      <c r="I28" s="4">
        <v>18</v>
      </c>
      <c r="J28" s="4">
        <v>140</v>
      </c>
      <c r="K28" s="15">
        <v>11765</v>
      </c>
      <c r="L28" s="18">
        <v>42788</v>
      </c>
      <c r="M28" s="17" t="s">
        <v>117</v>
      </c>
      <c r="N28" s="15" t="s">
        <v>38</v>
      </c>
      <c r="O28" s="4">
        <v>1</v>
      </c>
      <c r="P28" s="4">
        <v>69</v>
      </c>
      <c r="Q28" s="4" t="s">
        <v>61</v>
      </c>
      <c r="R28" s="4" t="s">
        <v>62</v>
      </c>
      <c r="S28" s="4">
        <f t="shared" si="8"/>
        <v>35</v>
      </c>
      <c r="T28" s="4">
        <f t="shared" si="9"/>
        <v>34</v>
      </c>
      <c r="U28" s="15">
        <v>55</v>
      </c>
      <c r="V28" s="15">
        <v>4</v>
      </c>
      <c r="W28" s="15">
        <v>6</v>
      </c>
      <c r="X28" s="15">
        <v>0</v>
      </c>
      <c r="Y28" s="15">
        <f t="shared" si="0"/>
        <v>65</v>
      </c>
      <c r="Z28" s="15">
        <f t="shared" si="1"/>
        <v>65</v>
      </c>
      <c r="AA28" s="19">
        <f t="shared" si="2"/>
        <v>46</v>
      </c>
      <c r="AB28" s="20">
        <f t="shared" si="3"/>
        <v>84.615384615384613</v>
      </c>
      <c r="AC28" s="20">
        <f t="shared" si="4"/>
        <v>84.615384615384613</v>
      </c>
      <c r="AD28" s="20">
        <f t="shared" si="5"/>
        <v>79.710144927536234</v>
      </c>
      <c r="AE28" s="25">
        <v>42856</v>
      </c>
      <c r="AF28" s="14">
        <v>42817</v>
      </c>
      <c r="AG28" s="19">
        <v>2017</v>
      </c>
      <c r="AH28" s="35">
        <v>59.767123287671232</v>
      </c>
      <c r="AI28" s="14">
        <v>47238</v>
      </c>
      <c r="AJ28" s="14">
        <v>47238</v>
      </c>
      <c r="AK28" s="23">
        <v>2029</v>
      </c>
      <c r="AL28" s="22">
        <v>71.879452054794527</v>
      </c>
      <c r="AM28" s="24">
        <f t="shared" si="6"/>
        <v>12.005479452054795</v>
      </c>
      <c r="AN28" s="22">
        <v>6</v>
      </c>
      <c r="AO28" s="24">
        <f t="shared" si="7"/>
        <v>6.0054794520547947</v>
      </c>
      <c r="AP28" s="4" t="s">
        <v>112</v>
      </c>
    </row>
    <row r="29" spans="1:42" ht="14" x14ac:dyDescent="0.3">
      <c r="A29" s="12" t="s">
        <v>29</v>
      </c>
      <c r="B29" s="13" t="s">
        <v>108</v>
      </c>
      <c r="C29" s="13"/>
      <c r="D29" s="4" t="s">
        <v>33</v>
      </c>
      <c r="E29" s="15">
        <v>1961</v>
      </c>
      <c r="F29" s="15" t="s">
        <v>34</v>
      </c>
      <c r="G29" s="15" t="s">
        <v>34</v>
      </c>
      <c r="H29" s="16" t="s">
        <v>35</v>
      </c>
      <c r="I29" s="4">
        <v>18</v>
      </c>
      <c r="J29" s="4">
        <v>140</v>
      </c>
      <c r="K29" s="15">
        <v>11765</v>
      </c>
      <c r="L29" s="18">
        <v>42788</v>
      </c>
      <c r="M29" s="17" t="s">
        <v>117</v>
      </c>
      <c r="N29" s="15" t="s">
        <v>37</v>
      </c>
      <c r="O29" s="4">
        <v>1</v>
      </c>
      <c r="P29" s="4">
        <v>69</v>
      </c>
      <c r="Q29" s="4" t="s">
        <v>61</v>
      </c>
      <c r="R29" s="4" t="s">
        <v>62</v>
      </c>
      <c r="S29" s="4">
        <f t="shared" si="8"/>
        <v>35</v>
      </c>
      <c r="T29" s="4">
        <f t="shared" si="9"/>
        <v>34</v>
      </c>
      <c r="U29" s="15">
        <v>55</v>
      </c>
      <c r="V29" s="15">
        <v>4</v>
      </c>
      <c r="W29" s="15">
        <v>6</v>
      </c>
      <c r="X29" s="15">
        <v>0</v>
      </c>
      <c r="Y29" s="15">
        <f t="shared" si="0"/>
        <v>65</v>
      </c>
      <c r="Z29" s="15">
        <f t="shared" si="1"/>
        <v>65</v>
      </c>
      <c r="AA29" s="19">
        <f t="shared" si="2"/>
        <v>46</v>
      </c>
      <c r="AB29" s="20">
        <f t="shared" si="3"/>
        <v>84.615384615384613</v>
      </c>
      <c r="AC29" s="20">
        <f t="shared" si="4"/>
        <v>84.615384615384613</v>
      </c>
      <c r="AD29" s="20">
        <f t="shared" si="5"/>
        <v>79.710144927536234</v>
      </c>
      <c r="AE29" s="25">
        <v>42856</v>
      </c>
      <c r="AF29" s="14">
        <v>42817</v>
      </c>
      <c r="AG29" s="19">
        <v>2017</v>
      </c>
      <c r="AH29" s="35">
        <v>55.764383561643832</v>
      </c>
      <c r="AI29" s="14">
        <v>44196</v>
      </c>
      <c r="AJ29" s="14">
        <v>44196</v>
      </c>
      <c r="AK29" s="23">
        <v>2020</v>
      </c>
      <c r="AL29" s="22">
        <v>59.542465753424658</v>
      </c>
      <c r="AM29" s="24">
        <f t="shared" si="6"/>
        <v>3.6712328767123288</v>
      </c>
      <c r="AN29" s="22">
        <v>6</v>
      </c>
      <c r="AO29" s="24">
        <f t="shared" si="7"/>
        <v>-2.3287671232876712</v>
      </c>
      <c r="AP29" s="4" t="s">
        <v>112</v>
      </c>
    </row>
    <row r="30" spans="1:42" ht="14" x14ac:dyDescent="0.3">
      <c r="A30" s="12" t="s">
        <v>29</v>
      </c>
      <c r="B30" s="13" t="s">
        <v>109</v>
      </c>
      <c r="C30" s="13"/>
      <c r="D30" s="4" t="s">
        <v>32</v>
      </c>
      <c r="E30" s="4">
        <v>1961</v>
      </c>
      <c r="F30" s="15" t="s">
        <v>55</v>
      </c>
      <c r="G30" s="15" t="s">
        <v>57</v>
      </c>
      <c r="H30" s="16" t="s">
        <v>35</v>
      </c>
      <c r="I30" s="4">
        <v>18</v>
      </c>
      <c r="J30" s="4">
        <v>140</v>
      </c>
      <c r="K30" s="15">
        <v>11765</v>
      </c>
      <c r="L30" s="18">
        <v>42788</v>
      </c>
      <c r="M30" s="17" t="s">
        <v>117</v>
      </c>
      <c r="N30" s="15" t="s">
        <v>38</v>
      </c>
      <c r="O30" s="4">
        <v>1</v>
      </c>
      <c r="P30" s="4">
        <v>69</v>
      </c>
      <c r="Q30" s="4" t="s">
        <v>61</v>
      </c>
      <c r="R30" s="4" t="s">
        <v>62</v>
      </c>
      <c r="S30" s="4">
        <f t="shared" si="8"/>
        <v>35</v>
      </c>
      <c r="T30" s="4">
        <f t="shared" si="9"/>
        <v>34</v>
      </c>
      <c r="U30" s="15">
        <v>55</v>
      </c>
      <c r="V30" s="15">
        <v>4</v>
      </c>
      <c r="W30" s="15">
        <v>6</v>
      </c>
      <c r="X30" s="15">
        <v>0</v>
      </c>
      <c r="Y30" s="15">
        <f t="shared" si="0"/>
        <v>65</v>
      </c>
      <c r="Z30" s="15">
        <f t="shared" si="1"/>
        <v>65</v>
      </c>
      <c r="AA30" s="19">
        <f t="shared" si="2"/>
        <v>46</v>
      </c>
      <c r="AB30" s="20">
        <f t="shared" si="3"/>
        <v>84.615384615384613</v>
      </c>
      <c r="AC30" s="20">
        <f t="shared" si="4"/>
        <v>84.615384615384613</v>
      </c>
      <c r="AD30" s="20">
        <f t="shared" si="5"/>
        <v>79.710144927536234</v>
      </c>
      <c r="AE30" s="25">
        <v>42856</v>
      </c>
      <c r="AF30" s="14">
        <v>42817</v>
      </c>
      <c r="AG30" s="19">
        <v>2017</v>
      </c>
      <c r="AH30" s="35">
        <v>55.764383561643832</v>
      </c>
      <c r="AI30" s="14">
        <v>44196</v>
      </c>
      <c r="AJ30" s="14">
        <v>44196</v>
      </c>
      <c r="AK30" s="23">
        <v>2020</v>
      </c>
      <c r="AL30" s="22">
        <v>59.542465753424658</v>
      </c>
      <c r="AM30" s="24">
        <f t="shared" si="6"/>
        <v>3.6712328767123288</v>
      </c>
      <c r="AN30" s="22">
        <v>6</v>
      </c>
      <c r="AO30" s="24">
        <f t="shared" si="7"/>
        <v>-2.3287671232876712</v>
      </c>
      <c r="AP30" s="4" t="s">
        <v>113</v>
      </c>
    </row>
    <row r="31" spans="1:42" s="5" customFormat="1" ht="14" x14ac:dyDescent="0.3">
      <c r="A31" s="27" t="s">
        <v>29</v>
      </c>
      <c r="B31" s="13" t="s">
        <v>110</v>
      </c>
      <c r="C31" s="13" t="s">
        <v>31</v>
      </c>
      <c r="D31" s="4" t="s">
        <v>32</v>
      </c>
      <c r="E31" s="15">
        <v>1967</v>
      </c>
      <c r="F31" s="15" t="s">
        <v>65</v>
      </c>
      <c r="G31" s="15" t="s">
        <v>34</v>
      </c>
      <c r="H31" s="16" t="s">
        <v>35</v>
      </c>
      <c r="I31" s="28">
        <v>19</v>
      </c>
      <c r="J31" s="28">
        <v>22</v>
      </c>
      <c r="K31" s="28">
        <v>1496</v>
      </c>
      <c r="L31" s="29">
        <v>43152</v>
      </c>
      <c r="M31" s="30" t="s">
        <v>117</v>
      </c>
      <c r="N31" s="31" t="s">
        <v>38</v>
      </c>
      <c r="O31" s="28">
        <v>1</v>
      </c>
      <c r="P31" s="28">
        <v>73</v>
      </c>
      <c r="Q31" s="28" t="s">
        <v>63</v>
      </c>
      <c r="R31" s="28" t="s">
        <v>64</v>
      </c>
      <c r="S31" s="28">
        <f>25+9+10</f>
        <v>44</v>
      </c>
      <c r="T31" s="28">
        <f>21+5+3</f>
        <v>29</v>
      </c>
      <c r="U31" s="31">
        <v>64</v>
      </c>
      <c r="V31" s="31">
        <v>4</v>
      </c>
      <c r="W31" s="31">
        <v>1</v>
      </c>
      <c r="X31" s="31">
        <v>1</v>
      </c>
      <c r="Y31" s="31">
        <f t="shared" si="0"/>
        <v>70</v>
      </c>
      <c r="Z31" s="31">
        <f t="shared" si="1"/>
        <v>69</v>
      </c>
      <c r="AA31" s="32">
        <f t="shared" si="2"/>
        <v>48.666666666666664</v>
      </c>
      <c r="AB31" s="33">
        <f t="shared" si="3"/>
        <v>92.753623188405797</v>
      </c>
      <c r="AC31" s="33">
        <f t="shared" si="4"/>
        <v>91.428571428571431</v>
      </c>
      <c r="AD31" s="33">
        <f t="shared" si="5"/>
        <v>87.671232876712324</v>
      </c>
      <c r="AE31" s="25">
        <v>43152</v>
      </c>
      <c r="AF31" s="25">
        <v>43152</v>
      </c>
      <c r="AG31" s="4">
        <v>2018</v>
      </c>
      <c r="AH31" s="35">
        <v>50.30958904109589</v>
      </c>
      <c r="AI31" s="25">
        <v>43951</v>
      </c>
      <c r="AJ31" s="25">
        <v>43951</v>
      </c>
      <c r="AK31" s="4">
        <v>2020</v>
      </c>
      <c r="AL31" s="22">
        <v>52.4986301369863</v>
      </c>
      <c r="AM31" s="24">
        <f t="shared" si="6"/>
        <v>2.1890410958904107</v>
      </c>
      <c r="AN31" s="4">
        <v>2.2000000000000002</v>
      </c>
      <c r="AO31" s="20">
        <f t="shared" si="7"/>
        <v>-1.095890410958944E-2</v>
      </c>
      <c r="AP31" s="4" t="s">
        <v>112</v>
      </c>
    </row>
  </sheetData>
  <sortState xmlns:xlrd2="http://schemas.microsoft.com/office/spreadsheetml/2017/richdata2" ref="A2:AP31">
    <sortCondition ref="AE2:AE31"/>
  </sortState>
  <phoneticPr fontId="6" type="noConversion"/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&amp;L&amp;"-,Fett"Landesverfassungsgericht Schleswig-Holstein
Wahlen der Richterinnen und Richter (2008 bis 2018)&amp;CDFG-Projekt: Landesverfassungsgerichte und Justizialisierung
(GZ: RE 1376/4-1; AOBJ: 644495)&amp;R&amp;"-,Fett"&amp;P</oddHeader>
    <oddFooter>&amp;L&amp;"-,Fett"Zitiervorschlag: W. Reutter, Landesverfassungsgericht 
Schleswig-Holstein. Wahlen der Richterinnen und 
Richter (2003 bis 2008). Berlin. https://hu.berlin/lverfge&amp;R&amp;"-,Fett"Erstellt von: Werner Reutter
Humboldt-Universität zu Berlin
Stand: &amp;D</oddFooter>
  </headerFooter>
  <colBreaks count="1" manualBreakCount="1">
    <brk id="12" max="30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3064-5F7A-4A66-890E-E9AD6345565A}">
  <dimension ref="A1:AP31"/>
  <sheetViews>
    <sheetView zoomScale="60" zoomScaleNormal="60" workbookViewId="0">
      <selection activeCell="A2" sqref="A2"/>
    </sheetView>
  </sheetViews>
  <sheetFormatPr baseColWidth="10" defaultColWidth="11.1640625" defaultRowHeight="13" x14ac:dyDescent="0.3"/>
  <cols>
    <col min="1" max="1" width="6.1640625" style="5" customWidth="1"/>
    <col min="2" max="2" width="12.6640625" style="7" customWidth="1"/>
    <col min="3" max="3" width="10.33203125" style="5" customWidth="1"/>
    <col min="4" max="4" width="10.33203125" style="1" customWidth="1"/>
    <col min="5" max="5" width="11.9140625" style="6" customWidth="1"/>
    <col min="6" max="6" width="23.5" style="6" customWidth="1"/>
    <col min="7" max="7" width="16.5" style="6" customWidth="1"/>
    <col min="8" max="8" width="8.1640625" style="6" customWidth="1"/>
    <col min="9" max="9" width="6.9140625" style="6" customWidth="1"/>
    <col min="10" max="10" width="8.6640625" style="6" customWidth="1"/>
    <col min="11" max="11" width="9.83203125" style="6" customWidth="1"/>
    <col min="12" max="12" width="15.4140625" style="6" customWidth="1"/>
    <col min="13" max="13" width="10.1640625" style="6" bestFit="1" customWidth="1"/>
    <col min="14" max="14" width="13.9140625" style="6" customWidth="1"/>
    <col min="15" max="15" width="8" style="6" customWidth="1"/>
    <col min="16" max="16" width="13.1640625" style="6" customWidth="1"/>
    <col min="17" max="17" width="16.1640625" style="6" customWidth="1"/>
    <col min="18" max="18" width="17.83203125" style="6" customWidth="1"/>
    <col min="19" max="19" width="12.6640625" style="6" customWidth="1"/>
    <col min="20" max="20" width="14.1640625" style="6" customWidth="1"/>
    <col min="21" max="21" width="11" style="6" customWidth="1"/>
    <col min="22" max="22" width="10.33203125" style="6" customWidth="1"/>
    <col min="23" max="23" width="9.58203125" style="6" customWidth="1"/>
    <col min="24" max="24" width="9.83203125" style="6" customWidth="1"/>
    <col min="25" max="25" width="13" style="6" customWidth="1"/>
    <col min="26" max="26" width="13.6640625" style="6" customWidth="1"/>
    <col min="27" max="27" width="11.58203125" style="6" customWidth="1"/>
    <col min="28" max="28" width="15.58203125" style="6" customWidth="1"/>
    <col min="29" max="29" width="12.9140625" style="6" customWidth="1"/>
    <col min="30" max="30" width="11.1640625" style="6" customWidth="1"/>
    <col min="31" max="31" width="13" style="1" customWidth="1"/>
    <col min="32" max="32" width="14.1640625" style="1" customWidth="1"/>
    <col min="33" max="33" width="11.6640625" style="1" customWidth="1"/>
    <col min="34" max="34" width="14.33203125" style="1" customWidth="1"/>
    <col min="35" max="35" width="14.1640625" style="1" customWidth="1"/>
    <col min="36" max="36" width="15.6640625" style="1" customWidth="1"/>
    <col min="37" max="37" width="13.58203125" style="1" customWidth="1"/>
    <col min="38" max="38" width="13.83203125" style="1" customWidth="1"/>
    <col min="39" max="39" width="16.33203125" style="1" customWidth="1"/>
    <col min="40" max="40" width="13.5" style="1" customWidth="1"/>
    <col min="41" max="41" width="13.6640625" style="1" customWidth="1"/>
    <col min="42" max="42" width="15.6640625" style="1" customWidth="1"/>
    <col min="43" max="16384" width="11.1640625" style="1"/>
  </cols>
  <sheetData>
    <row r="1" spans="1:42" s="2" customFormat="1" ht="70" x14ac:dyDescent="0.3">
      <c r="A1" s="10" t="s">
        <v>3</v>
      </c>
      <c r="B1" s="8" t="s">
        <v>0</v>
      </c>
      <c r="C1" s="9" t="s">
        <v>18</v>
      </c>
      <c r="D1" s="9" t="s">
        <v>19</v>
      </c>
      <c r="E1" s="10" t="s">
        <v>1</v>
      </c>
      <c r="F1" s="10" t="s">
        <v>78</v>
      </c>
      <c r="G1" s="10" t="s">
        <v>73</v>
      </c>
      <c r="H1" s="10" t="s">
        <v>20</v>
      </c>
      <c r="I1" s="10" t="s">
        <v>5</v>
      </c>
      <c r="J1" s="10" t="s">
        <v>16</v>
      </c>
      <c r="K1" s="10" t="s">
        <v>21</v>
      </c>
      <c r="L1" s="10" t="s">
        <v>25</v>
      </c>
      <c r="M1" s="10" t="s">
        <v>2</v>
      </c>
      <c r="N1" s="10" t="s">
        <v>14</v>
      </c>
      <c r="O1" s="10" t="s">
        <v>4</v>
      </c>
      <c r="P1" s="10" t="s">
        <v>17</v>
      </c>
      <c r="Q1" s="10" t="s">
        <v>22</v>
      </c>
      <c r="R1" s="10" t="s">
        <v>23</v>
      </c>
      <c r="S1" s="10" t="s">
        <v>26</v>
      </c>
      <c r="T1" s="10" t="s">
        <v>27</v>
      </c>
      <c r="U1" s="9" t="s">
        <v>6</v>
      </c>
      <c r="V1" s="9" t="s">
        <v>7</v>
      </c>
      <c r="W1" s="9" t="s">
        <v>24</v>
      </c>
      <c r="X1" s="9" t="s">
        <v>15</v>
      </c>
      <c r="Y1" s="9" t="s">
        <v>66</v>
      </c>
      <c r="Z1" s="9" t="s">
        <v>67</v>
      </c>
      <c r="AA1" s="9" t="s">
        <v>68</v>
      </c>
      <c r="AB1" s="11" t="s">
        <v>69</v>
      </c>
      <c r="AC1" s="11" t="s">
        <v>70</v>
      </c>
      <c r="AD1" s="11" t="s">
        <v>71</v>
      </c>
      <c r="AE1" s="10" t="s">
        <v>8</v>
      </c>
      <c r="AF1" s="10" t="s">
        <v>9</v>
      </c>
      <c r="AG1" s="10" t="s">
        <v>10</v>
      </c>
      <c r="AH1" s="10" t="s">
        <v>74</v>
      </c>
      <c r="AI1" s="10" t="s">
        <v>75</v>
      </c>
      <c r="AJ1" s="10" t="s">
        <v>11</v>
      </c>
      <c r="AK1" s="10" t="s">
        <v>12</v>
      </c>
      <c r="AL1" s="10" t="s">
        <v>76</v>
      </c>
      <c r="AM1" s="10" t="s">
        <v>77</v>
      </c>
      <c r="AN1" s="10" t="s">
        <v>13</v>
      </c>
      <c r="AO1" s="10" t="s">
        <v>28</v>
      </c>
      <c r="AP1" s="10" t="s">
        <v>111</v>
      </c>
    </row>
    <row r="2" spans="1:42" s="2" customFormat="1" ht="14" x14ac:dyDescent="0.3">
      <c r="A2" s="4">
        <v>15</v>
      </c>
      <c r="B2" s="13" t="s">
        <v>81</v>
      </c>
      <c r="C2" s="36">
        <v>1</v>
      </c>
      <c r="D2" s="4">
        <v>1</v>
      </c>
      <c r="E2" s="15">
        <v>1941</v>
      </c>
      <c r="F2" s="37">
        <v>2</v>
      </c>
      <c r="G2" s="37">
        <v>3</v>
      </c>
      <c r="H2" s="16">
        <v>1</v>
      </c>
      <c r="I2" s="17">
        <v>16</v>
      </c>
      <c r="J2" s="17">
        <v>82</v>
      </c>
      <c r="K2" s="15">
        <v>6006</v>
      </c>
      <c r="L2" s="18">
        <v>39561</v>
      </c>
      <c r="M2" s="17">
        <v>5</v>
      </c>
      <c r="N2" s="15" t="s">
        <v>36</v>
      </c>
      <c r="O2" s="17">
        <v>1</v>
      </c>
      <c r="P2" s="17">
        <v>69</v>
      </c>
      <c r="Q2" s="17" t="s">
        <v>56</v>
      </c>
      <c r="R2" s="17" t="s">
        <v>58</v>
      </c>
      <c r="S2" s="17">
        <v>59</v>
      </c>
      <c r="T2" s="17">
        <v>10</v>
      </c>
      <c r="U2" s="15">
        <v>64</v>
      </c>
      <c r="V2" s="15">
        <v>0</v>
      </c>
      <c r="W2" s="15">
        <v>0</v>
      </c>
      <c r="X2" s="15">
        <v>0</v>
      </c>
      <c r="Y2" s="15">
        <f t="shared" ref="Y2:Y31" si="0">U2+V2+W2+X2</f>
        <v>64</v>
      </c>
      <c r="Z2" s="15">
        <f t="shared" ref="Z2:Z31" si="1">U2+V2+W2</f>
        <v>64</v>
      </c>
      <c r="AA2" s="19">
        <f t="shared" ref="AA2:AA31" si="2">(P2/3*2)</f>
        <v>46</v>
      </c>
      <c r="AB2" s="20">
        <f t="shared" ref="AB2:AB31" si="3">U2/Z2*100</f>
        <v>100</v>
      </c>
      <c r="AC2" s="20">
        <f t="shared" ref="AC2:AC31" si="4">U2/Y2*100</f>
        <v>100</v>
      </c>
      <c r="AD2" s="20">
        <f t="shared" ref="AD2:AD31" si="5">U2/P2*100</f>
        <v>92.753623188405797</v>
      </c>
      <c r="AE2" s="21">
        <v>39569</v>
      </c>
      <c r="AF2" s="14">
        <v>39561</v>
      </c>
      <c r="AG2" s="15">
        <v>2008</v>
      </c>
      <c r="AH2" s="34">
        <v>66.857534246575341</v>
      </c>
      <c r="AI2" s="14">
        <v>42855</v>
      </c>
      <c r="AJ2" s="14">
        <v>42855</v>
      </c>
      <c r="AK2" s="23">
        <v>2017</v>
      </c>
      <c r="AL2" s="22">
        <v>75.882191780821913</v>
      </c>
      <c r="AM2" s="24">
        <f t="shared" ref="AM2:AM31" si="6">(AJ2-AE2)/365</f>
        <v>9.0027397260273965</v>
      </c>
      <c r="AN2" s="22">
        <v>9</v>
      </c>
      <c r="AO2" s="24">
        <f t="shared" ref="AO2:AO31" si="7">(AM2-AN2)</f>
        <v>2.7397260273964719E-3</v>
      </c>
      <c r="AP2" s="4">
        <v>1</v>
      </c>
    </row>
    <row r="3" spans="1:42" ht="14" x14ac:dyDescent="0.3">
      <c r="A3" s="4">
        <v>15</v>
      </c>
      <c r="B3" s="13" t="s">
        <v>82</v>
      </c>
      <c r="C3" s="36">
        <v>1</v>
      </c>
      <c r="D3" s="4">
        <v>1</v>
      </c>
      <c r="E3" s="15">
        <v>1957</v>
      </c>
      <c r="F3" s="37" t="s">
        <v>42</v>
      </c>
      <c r="G3" s="37">
        <v>1</v>
      </c>
      <c r="H3" s="16">
        <v>1</v>
      </c>
      <c r="I3" s="17">
        <v>16</v>
      </c>
      <c r="J3" s="17">
        <v>82</v>
      </c>
      <c r="K3" s="15">
        <v>6006</v>
      </c>
      <c r="L3" s="18">
        <v>39561</v>
      </c>
      <c r="M3" s="17">
        <v>5</v>
      </c>
      <c r="N3" s="15">
        <v>4</v>
      </c>
      <c r="O3" s="17">
        <v>1</v>
      </c>
      <c r="P3" s="17">
        <v>69</v>
      </c>
      <c r="Q3" s="17" t="s">
        <v>56</v>
      </c>
      <c r="R3" s="17" t="s">
        <v>58</v>
      </c>
      <c r="S3" s="17">
        <v>59</v>
      </c>
      <c r="T3" s="17">
        <v>10</v>
      </c>
      <c r="U3" s="15">
        <v>64</v>
      </c>
      <c r="V3" s="15">
        <v>0</v>
      </c>
      <c r="W3" s="15">
        <v>0</v>
      </c>
      <c r="X3" s="15">
        <v>0</v>
      </c>
      <c r="Y3" s="15">
        <f t="shared" si="0"/>
        <v>64</v>
      </c>
      <c r="Z3" s="15">
        <f t="shared" si="1"/>
        <v>64</v>
      </c>
      <c r="AA3" s="19">
        <f t="shared" si="2"/>
        <v>46</v>
      </c>
      <c r="AB3" s="20">
        <f t="shared" si="3"/>
        <v>100</v>
      </c>
      <c r="AC3" s="20">
        <f t="shared" si="4"/>
        <v>100</v>
      </c>
      <c r="AD3" s="20">
        <f t="shared" si="5"/>
        <v>92.753623188405797</v>
      </c>
      <c r="AE3" s="21">
        <v>39569</v>
      </c>
      <c r="AF3" s="14">
        <v>39561</v>
      </c>
      <c r="AG3" s="15">
        <v>2008</v>
      </c>
      <c r="AH3" s="35">
        <v>51.19178082191781</v>
      </c>
      <c r="AI3" s="18">
        <v>42855</v>
      </c>
      <c r="AJ3" s="18">
        <v>42855</v>
      </c>
      <c r="AK3" s="23">
        <v>2017</v>
      </c>
      <c r="AL3" s="22">
        <v>60.216438356164382</v>
      </c>
      <c r="AM3" s="24">
        <f t="shared" si="6"/>
        <v>9.0027397260273965</v>
      </c>
      <c r="AN3" s="22">
        <v>9</v>
      </c>
      <c r="AO3" s="24">
        <f t="shared" si="7"/>
        <v>2.7397260273964719E-3</v>
      </c>
      <c r="AP3" s="4">
        <v>1</v>
      </c>
    </row>
    <row r="4" spans="1:42" ht="14" x14ac:dyDescent="0.3">
      <c r="A4" s="4">
        <v>15</v>
      </c>
      <c r="B4" s="13" t="s">
        <v>83</v>
      </c>
      <c r="C4" s="36">
        <v>0</v>
      </c>
      <c r="D4" s="4">
        <v>2</v>
      </c>
      <c r="E4" s="15">
        <v>1953</v>
      </c>
      <c r="F4" s="37">
        <v>1</v>
      </c>
      <c r="G4" s="37">
        <v>1</v>
      </c>
      <c r="H4" s="16">
        <v>1</v>
      </c>
      <c r="I4" s="17">
        <v>16</v>
      </c>
      <c r="J4" s="17">
        <v>82</v>
      </c>
      <c r="K4" s="15">
        <v>6006</v>
      </c>
      <c r="L4" s="18">
        <v>39561</v>
      </c>
      <c r="M4" s="17">
        <v>5</v>
      </c>
      <c r="N4" s="15">
        <v>1</v>
      </c>
      <c r="O4" s="17">
        <v>1</v>
      </c>
      <c r="P4" s="17">
        <v>69</v>
      </c>
      <c r="Q4" s="17" t="s">
        <v>56</v>
      </c>
      <c r="R4" s="17" t="s">
        <v>58</v>
      </c>
      <c r="S4" s="17">
        <v>59</v>
      </c>
      <c r="T4" s="17">
        <v>10</v>
      </c>
      <c r="U4" s="15">
        <v>64</v>
      </c>
      <c r="V4" s="15">
        <v>0</v>
      </c>
      <c r="W4" s="15">
        <v>0</v>
      </c>
      <c r="X4" s="15">
        <v>0</v>
      </c>
      <c r="Y4" s="15">
        <f t="shared" si="0"/>
        <v>64</v>
      </c>
      <c r="Z4" s="15">
        <f t="shared" si="1"/>
        <v>64</v>
      </c>
      <c r="AA4" s="19">
        <f t="shared" si="2"/>
        <v>46</v>
      </c>
      <c r="AB4" s="20">
        <f t="shared" si="3"/>
        <v>100</v>
      </c>
      <c r="AC4" s="20">
        <f t="shared" si="4"/>
        <v>100</v>
      </c>
      <c r="AD4" s="20">
        <f t="shared" si="5"/>
        <v>92.753623188405797</v>
      </c>
      <c r="AE4" s="21">
        <v>39569</v>
      </c>
      <c r="AF4" s="14">
        <v>39561</v>
      </c>
      <c r="AG4" s="15">
        <v>2008</v>
      </c>
      <c r="AH4" s="35">
        <v>54.852054794520548</v>
      </c>
      <c r="AI4" s="18">
        <v>42855</v>
      </c>
      <c r="AJ4" s="18">
        <v>42855</v>
      </c>
      <c r="AK4" s="23">
        <v>2017</v>
      </c>
      <c r="AL4" s="22">
        <v>63.876712328767127</v>
      </c>
      <c r="AM4" s="24">
        <f t="shared" si="6"/>
        <v>9.0027397260273965</v>
      </c>
      <c r="AN4" s="22">
        <v>9</v>
      </c>
      <c r="AO4" s="24">
        <f t="shared" si="7"/>
        <v>2.7397260273964719E-3</v>
      </c>
      <c r="AP4" s="4">
        <v>1</v>
      </c>
    </row>
    <row r="5" spans="1:42" ht="14" x14ac:dyDescent="0.3">
      <c r="A5" s="4">
        <v>15</v>
      </c>
      <c r="B5" s="13" t="s">
        <v>84</v>
      </c>
      <c r="C5" s="36">
        <v>0</v>
      </c>
      <c r="D5" s="4">
        <v>1</v>
      </c>
      <c r="E5" s="15">
        <v>1943</v>
      </c>
      <c r="F5" s="37">
        <v>2</v>
      </c>
      <c r="G5" s="37">
        <v>3</v>
      </c>
      <c r="H5" s="16">
        <v>1</v>
      </c>
      <c r="I5" s="17">
        <v>16</v>
      </c>
      <c r="J5" s="17">
        <v>82</v>
      </c>
      <c r="K5" s="15">
        <v>6006</v>
      </c>
      <c r="L5" s="18">
        <v>39561</v>
      </c>
      <c r="M5" s="17">
        <v>5</v>
      </c>
      <c r="N5" s="15">
        <v>4</v>
      </c>
      <c r="O5" s="17">
        <v>1</v>
      </c>
      <c r="P5" s="17">
        <v>69</v>
      </c>
      <c r="Q5" s="17" t="s">
        <v>56</v>
      </c>
      <c r="R5" s="17" t="s">
        <v>58</v>
      </c>
      <c r="S5" s="17">
        <v>59</v>
      </c>
      <c r="T5" s="17">
        <v>10</v>
      </c>
      <c r="U5" s="15">
        <v>64</v>
      </c>
      <c r="V5" s="15">
        <v>0</v>
      </c>
      <c r="W5" s="15">
        <v>0</v>
      </c>
      <c r="X5" s="15">
        <v>0</v>
      </c>
      <c r="Y5" s="15">
        <f t="shared" si="0"/>
        <v>64</v>
      </c>
      <c r="Z5" s="15">
        <f t="shared" si="1"/>
        <v>64</v>
      </c>
      <c r="AA5" s="19">
        <f t="shared" si="2"/>
        <v>46</v>
      </c>
      <c r="AB5" s="20">
        <f t="shared" si="3"/>
        <v>100</v>
      </c>
      <c r="AC5" s="20">
        <f t="shared" si="4"/>
        <v>100</v>
      </c>
      <c r="AD5" s="20">
        <f t="shared" si="5"/>
        <v>92.753623188405797</v>
      </c>
      <c r="AE5" s="21">
        <v>39569</v>
      </c>
      <c r="AF5" s="14">
        <v>39561</v>
      </c>
      <c r="AG5" s="15">
        <v>2008</v>
      </c>
      <c r="AH5" s="35">
        <v>65.167123287671231</v>
      </c>
      <c r="AI5" s="18">
        <v>41759</v>
      </c>
      <c r="AJ5" s="18">
        <v>41759</v>
      </c>
      <c r="AK5" s="23">
        <v>2014</v>
      </c>
      <c r="AL5" s="22">
        <v>71.189041095890417</v>
      </c>
      <c r="AM5" s="24">
        <f t="shared" si="6"/>
        <v>6</v>
      </c>
      <c r="AN5" s="22">
        <v>6</v>
      </c>
      <c r="AO5" s="24">
        <f t="shared" si="7"/>
        <v>0</v>
      </c>
      <c r="AP5" s="4">
        <v>2</v>
      </c>
    </row>
    <row r="6" spans="1:42" ht="14" x14ac:dyDescent="0.3">
      <c r="A6" s="4">
        <v>15</v>
      </c>
      <c r="B6" s="13" t="s">
        <v>85</v>
      </c>
      <c r="C6" s="36">
        <v>1</v>
      </c>
      <c r="D6" s="4">
        <v>1</v>
      </c>
      <c r="E6" s="15">
        <v>1955</v>
      </c>
      <c r="F6" s="37">
        <v>2</v>
      </c>
      <c r="G6" s="37">
        <v>3</v>
      </c>
      <c r="H6" s="16">
        <v>1</v>
      </c>
      <c r="I6" s="17">
        <v>16</v>
      </c>
      <c r="J6" s="17">
        <v>82</v>
      </c>
      <c r="K6" s="15">
        <v>6006</v>
      </c>
      <c r="L6" s="18">
        <v>39561</v>
      </c>
      <c r="M6" s="17">
        <v>5</v>
      </c>
      <c r="N6" s="15">
        <v>1</v>
      </c>
      <c r="O6" s="17">
        <v>1</v>
      </c>
      <c r="P6" s="17">
        <v>69</v>
      </c>
      <c r="Q6" s="17" t="s">
        <v>56</v>
      </c>
      <c r="R6" s="17" t="s">
        <v>58</v>
      </c>
      <c r="S6" s="17">
        <v>59</v>
      </c>
      <c r="T6" s="17">
        <v>10</v>
      </c>
      <c r="U6" s="15">
        <v>64</v>
      </c>
      <c r="V6" s="15">
        <v>0</v>
      </c>
      <c r="W6" s="15">
        <v>0</v>
      </c>
      <c r="X6" s="15">
        <v>0</v>
      </c>
      <c r="Y6" s="15">
        <f t="shared" si="0"/>
        <v>64</v>
      </c>
      <c r="Z6" s="15">
        <f t="shared" si="1"/>
        <v>64</v>
      </c>
      <c r="AA6" s="19">
        <f t="shared" si="2"/>
        <v>46</v>
      </c>
      <c r="AB6" s="20">
        <f t="shared" si="3"/>
        <v>100</v>
      </c>
      <c r="AC6" s="20">
        <f t="shared" si="4"/>
        <v>100</v>
      </c>
      <c r="AD6" s="20">
        <f t="shared" si="5"/>
        <v>92.753623188405797</v>
      </c>
      <c r="AE6" s="21">
        <v>39569</v>
      </c>
      <c r="AF6" s="14">
        <v>39561</v>
      </c>
      <c r="AG6" s="15">
        <v>2008</v>
      </c>
      <c r="AH6" s="35">
        <v>52.849315068493148</v>
      </c>
      <c r="AI6" s="18">
        <v>42855</v>
      </c>
      <c r="AJ6" s="18">
        <v>42855</v>
      </c>
      <c r="AK6" s="23">
        <v>2017</v>
      </c>
      <c r="AL6" s="22">
        <v>61.873972602739727</v>
      </c>
      <c r="AM6" s="24">
        <f t="shared" si="6"/>
        <v>9.0027397260273965</v>
      </c>
      <c r="AN6" s="22">
        <v>6</v>
      </c>
      <c r="AO6" s="24">
        <f t="shared" si="7"/>
        <v>3.0027397260273965</v>
      </c>
      <c r="AP6" s="4">
        <v>2</v>
      </c>
    </row>
    <row r="7" spans="1:42" ht="14" x14ac:dyDescent="0.3">
      <c r="A7" s="4">
        <v>15</v>
      </c>
      <c r="B7" s="13" t="s">
        <v>86</v>
      </c>
      <c r="C7" s="36">
        <v>0</v>
      </c>
      <c r="D7" s="4">
        <v>2</v>
      </c>
      <c r="E7" s="4">
        <v>1954</v>
      </c>
      <c r="F7" s="37" t="s">
        <v>114</v>
      </c>
      <c r="G7" s="37">
        <v>1</v>
      </c>
      <c r="H7" s="16">
        <v>1</v>
      </c>
      <c r="I7" s="17">
        <v>16</v>
      </c>
      <c r="J7" s="17">
        <v>82</v>
      </c>
      <c r="K7" s="15">
        <v>6006</v>
      </c>
      <c r="L7" s="18">
        <v>39561</v>
      </c>
      <c r="M7" s="17">
        <v>5</v>
      </c>
      <c r="N7" s="15">
        <v>1</v>
      </c>
      <c r="O7" s="17">
        <v>1</v>
      </c>
      <c r="P7" s="17">
        <v>69</v>
      </c>
      <c r="Q7" s="17" t="s">
        <v>56</v>
      </c>
      <c r="R7" s="17" t="s">
        <v>58</v>
      </c>
      <c r="S7" s="17">
        <v>59</v>
      </c>
      <c r="T7" s="17">
        <v>10</v>
      </c>
      <c r="U7" s="15">
        <v>64</v>
      </c>
      <c r="V7" s="15">
        <v>0</v>
      </c>
      <c r="W7" s="15">
        <v>0</v>
      </c>
      <c r="X7" s="15">
        <v>0</v>
      </c>
      <c r="Y7" s="15">
        <f t="shared" si="0"/>
        <v>64</v>
      </c>
      <c r="Z7" s="15">
        <f t="shared" si="1"/>
        <v>64</v>
      </c>
      <c r="AA7" s="19">
        <f t="shared" si="2"/>
        <v>46</v>
      </c>
      <c r="AB7" s="20">
        <f t="shared" si="3"/>
        <v>100</v>
      </c>
      <c r="AC7" s="20">
        <f t="shared" si="4"/>
        <v>100</v>
      </c>
      <c r="AD7" s="20">
        <f t="shared" si="5"/>
        <v>92.753623188405797</v>
      </c>
      <c r="AE7" s="21">
        <v>39569</v>
      </c>
      <c r="AF7" s="14">
        <v>39561</v>
      </c>
      <c r="AG7" s="15">
        <v>2008</v>
      </c>
      <c r="AH7" s="35">
        <v>53.756164383561647</v>
      </c>
      <c r="AI7" s="18">
        <v>41759</v>
      </c>
      <c r="AJ7" s="18">
        <v>41759</v>
      </c>
      <c r="AK7" s="23">
        <v>2014</v>
      </c>
      <c r="AL7" s="22">
        <v>59.778082191780825</v>
      </c>
      <c r="AM7" s="24">
        <f t="shared" si="6"/>
        <v>6</v>
      </c>
      <c r="AN7" s="22">
        <v>6</v>
      </c>
      <c r="AO7" s="24">
        <f t="shared" si="7"/>
        <v>0</v>
      </c>
      <c r="AP7" s="4">
        <v>2</v>
      </c>
    </row>
    <row r="8" spans="1:42" s="3" customFormat="1" ht="14" x14ac:dyDescent="0.3">
      <c r="A8" s="4">
        <v>15</v>
      </c>
      <c r="B8" s="13" t="s">
        <v>87</v>
      </c>
      <c r="C8" s="36">
        <v>1</v>
      </c>
      <c r="D8" s="4">
        <v>2</v>
      </c>
      <c r="E8" s="15">
        <v>1962</v>
      </c>
      <c r="F8" s="37">
        <v>1</v>
      </c>
      <c r="G8" s="37">
        <v>1</v>
      </c>
      <c r="H8" s="16">
        <v>1</v>
      </c>
      <c r="I8" s="17">
        <v>16</v>
      </c>
      <c r="J8" s="17">
        <v>82</v>
      </c>
      <c r="K8" s="15">
        <v>6006</v>
      </c>
      <c r="L8" s="18">
        <v>39561</v>
      </c>
      <c r="M8" s="17">
        <v>5</v>
      </c>
      <c r="N8" s="15" t="s">
        <v>40</v>
      </c>
      <c r="O8" s="17">
        <v>1</v>
      </c>
      <c r="P8" s="17">
        <v>69</v>
      </c>
      <c r="Q8" s="17" t="s">
        <v>56</v>
      </c>
      <c r="R8" s="17" t="s">
        <v>58</v>
      </c>
      <c r="S8" s="17">
        <v>59</v>
      </c>
      <c r="T8" s="17">
        <v>10</v>
      </c>
      <c r="U8" s="15">
        <v>64</v>
      </c>
      <c r="V8" s="15">
        <v>0</v>
      </c>
      <c r="W8" s="15">
        <v>0</v>
      </c>
      <c r="X8" s="15">
        <v>0</v>
      </c>
      <c r="Y8" s="15">
        <f t="shared" si="0"/>
        <v>64</v>
      </c>
      <c r="Z8" s="15">
        <f t="shared" si="1"/>
        <v>64</v>
      </c>
      <c r="AA8" s="19">
        <f t="shared" si="2"/>
        <v>46</v>
      </c>
      <c r="AB8" s="20">
        <f t="shared" si="3"/>
        <v>100</v>
      </c>
      <c r="AC8" s="20">
        <f t="shared" si="4"/>
        <v>100</v>
      </c>
      <c r="AD8" s="20">
        <f t="shared" si="5"/>
        <v>92.753623188405797</v>
      </c>
      <c r="AE8" s="21">
        <v>39569</v>
      </c>
      <c r="AF8" s="14">
        <v>39561</v>
      </c>
      <c r="AG8" s="15">
        <v>2008</v>
      </c>
      <c r="AH8" s="35">
        <v>45.726027397260275</v>
      </c>
      <c r="AI8" s="18">
        <v>42855</v>
      </c>
      <c r="AJ8" s="18">
        <v>42855</v>
      </c>
      <c r="AK8" s="23">
        <v>2017</v>
      </c>
      <c r="AL8" s="22">
        <v>54.750684931506846</v>
      </c>
      <c r="AM8" s="24">
        <f t="shared" si="6"/>
        <v>9.0027397260273965</v>
      </c>
      <c r="AN8" s="22">
        <v>9</v>
      </c>
      <c r="AO8" s="24">
        <f t="shared" si="7"/>
        <v>2.7397260273964719E-3</v>
      </c>
      <c r="AP8" s="4">
        <v>2</v>
      </c>
    </row>
    <row r="9" spans="1:42" ht="14" x14ac:dyDescent="0.3">
      <c r="A9" s="4">
        <v>15</v>
      </c>
      <c r="B9" s="13" t="s">
        <v>88</v>
      </c>
      <c r="C9" s="36">
        <v>2</v>
      </c>
      <c r="D9" s="4">
        <v>1</v>
      </c>
      <c r="E9" s="15">
        <v>1940</v>
      </c>
      <c r="F9" s="37">
        <v>2</v>
      </c>
      <c r="G9" s="37">
        <v>2</v>
      </c>
      <c r="H9" s="16">
        <v>1</v>
      </c>
      <c r="I9" s="17">
        <v>16</v>
      </c>
      <c r="J9" s="17">
        <v>82</v>
      </c>
      <c r="K9" s="15">
        <v>6006</v>
      </c>
      <c r="L9" s="18">
        <v>39561</v>
      </c>
      <c r="M9" s="17">
        <v>5</v>
      </c>
      <c r="N9" s="15">
        <v>1</v>
      </c>
      <c r="O9" s="17">
        <v>1</v>
      </c>
      <c r="P9" s="17">
        <v>69</v>
      </c>
      <c r="Q9" s="17" t="s">
        <v>56</v>
      </c>
      <c r="R9" s="17" t="s">
        <v>58</v>
      </c>
      <c r="S9" s="17">
        <v>59</v>
      </c>
      <c r="T9" s="17">
        <v>10</v>
      </c>
      <c r="U9" s="15">
        <v>64</v>
      </c>
      <c r="V9" s="15">
        <v>0</v>
      </c>
      <c r="W9" s="15">
        <v>0</v>
      </c>
      <c r="X9" s="15">
        <v>0</v>
      </c>
      <c r="Y9" s="15">
        <f t="shared" si="0"/>
        <v>64</v>
      </c>
      <c r="Z9" s="15">
        <f t="shared" si="1"/>
        <v>64</v>
      </c>
      <c r="AA9" s="19">
        <f t="shared" si="2"/>
        <v>46</v>
      </c>
      <c r="AB9" s="20">
        <f t="shared" si="3"/>
        <v>100</v>
      </c>
      <c r="AC9" s="20">
        <f t="shared" si="4"/>
        <v>100</v>
      </c>
      <c r="AD9" s="20">
        <f t="shared" si="5"/>
        <v>92.753623188405797</v>
      </c>
      <c r="AE9" s="21">
        <v>39569</v>
      </c>
      <c r="AF9" s="14">
        <v>39561</v>
      </c>
      <c r="AG9" s="15">
        <v>2008</v>
      </c>
      <c r="AH9" s="35">
        <v>67.528767123287665</v>
      </c>
      <c r="AI9" s="18">
        <v>41759</v>
      </c>
      <c r="AJ9" s="18">
        <v>41759</v>
      </c>
      <c r="AK9" s="23">
        <v>2014</v>
      </c>
      <c r="AL9" s="22">
        <v>73.550684931506851</v>
      </c>
      <c r="AM9" s="24">
        <f t="shared" si="6"/>
        <v>6</v>
      </c>
      <c r="AN9" s="22">
        <v>6</v>
      </c>
      <c r="AO9" s="24">
        <f t="shared" si="7"/>
        <v>0</v>
      </c>
      <c r="AP9" s="4">
        <v>1</v>
      </c>
    </row>
    <row r="10" spans="1:42" ht="14" x14ac:dyDescent="0.3">
      <c r="A10" s="4">
        <v>15</v>
      </c>
      <c r="B10" s="13" t="s">
        <v>89</v>
      </c>
      <c r="C10" s="36">
        <v>0</v>
      </c>
      <c r="D10" s="4">
        <v>1</v>
      </c>
      <c r="E10" s="15">
        <v>1948</v>
      </c>
      <c r="F10" s="37" t="s">
        <v>43</v>
      </c>
      <c r="G10" s="37">
        <v>1</v>
      </c>
      <c r="H10" s="16">
        <v>1</v>
      </c>
      <c r="I10" s="17">
        <v>16</v>
      </c>
      <c r="J10" s="17">
        <v>82</v>
      </c>
      <c r="K10" s="15">
        <v>6006</v>
      </c>
      <c r="L10" s="18">
        <v>39561</v>
      </c>
      <c r="M10" s="17">
        <v>5</v>
      </c>
      <c r="N10" s="15">
        <v>1</v>
      </c>
      <c r="O10" s="17">
        <v>1</v>
      </c>
      <c r="P10" s="17">
        <v>69</v>
      </c>
      <c r="Q10" s="17" t="s">
        <v>56</v>
      </c>
      <c r="R10" s="17" t="s">
        <v>58</v>
      </c>
      <c r="S10" s="17">
        <v>59</v>
      </c>
      <c r="T10" s="17">
        <v>10</v>
      </c>
      <c r="U10" s="15">
        <v>64</v>
      </c>
      <c r="V10" s="15">
        <v>0</v>
      </c>
      <c r="W10" s="15">
        <v>0</v>
      </c>
      <c r="X10" s="15">
        <v>0</v>
      </c>
      <c r="Y10" s="15">
        <f t="shared" si="0"/>
        <v>64</v>
      </c>
      <c r="Z10" s="15">
        <f t="shared" si="1"/>
        <v>64</v>
      </c>
      <c r="AA10" s="19">
        <f t="shared" si="2"/>
        <v>46</v>
      </c>
      <c r="AB10" s="20">
        <f t="shared" si="3"/>
        <v>100</v>
      </c>
      <c r="AC10" s="20">
        <f t="shared" si="4"/>
        <v>100</v>
      </c>
      <c r="AD10" s="20">
        <f t="shared" si="5"/>
        <v>92.753623188405797</v>
      </c>
      <c r="AE10" s="21">
        <v>39569</v>
      </c>
      <c r="AF10" s="14">
        <v>39561</v>
      </c>
      <c r="AG10" s="15">
        <v>2008</v>
      </c>
      <c r="AH10" s="35">
        <v>59.852054794520548</v>
      </c>
      <c r="AI10" s="18">
        <v>41759</v>
      </c>
      <c r="AJ10" s="18">
        <v>41759</v>
      </c>
      <c r="AK10" s="23">
        <v>2014</v>
      </c>
      <c r="AL10" s="22">
        <v>65.873972602739727</v>
      </c>
      <c r="AM10" s="24">
        <f t="shared" si="6"/>
        <v>6</v>
      </c>
      <c r="AN10" s="22">
        <v>6</v>
      </c>
      <c r="AO10" s="24">
        <f t="shared" si="7"/>
        <v>0</v>
      </c>
      <c r="AP10" s="4">
        <v>1</v>
      </c>
    </row>
    <row r="11" spans="1:42" ht="14" x14ac:dyDescent="0.3">
      <c r="A11" s="4">
        <v>15</v>
      </c>
      <c r="B11" s="13" t="s">
        <v>90</v>
      </c>
      <c r="C11" s="36">
        <v>0</v>
      </c>
      <c r="D11" s="4">
        <v>1</v>
      </c>
      <c r="E11" s="15">
        <v>1950</v>
      </c>
      <c r="F11" s="37" t="s">
        <v>115</v>
      </c>
      <c r="G11" s="37">
        <v>1</v>
      </c>
      <c r="H11" s="16">
        <v>1</v>
      </c>
      <c r="I11" s="17">
        <v>16</v>
      </c>
      <c r="J11" s="17">
        <v>82</v>
      </c>
      <c r="K11" s="15">
        <v>6006</v>
      </c>
      <c r="L11" s="18">
        <v>39561</v>
      </c>
      <c r="M11" s="17">
        <v>5</v>
      </c>
      <c r="N11" s="15">
        <v>4</v>
      </c>
      <c r="O11" s="17">
        <v>1</v>
      </c>
      <c r="P11" s="17">
        <v>69</v>
      </c>
      <c r="Q11" s="17" t="s">
        <v>56</v>
      </c>
      <c r="R11" s="17" t="s">
        <v>58</v>
      </c>
      <c r="S11" s="17">
        <v>59</v>
      </c>
      <c r="T11" s="17">
        <v>10</v>
      </c>
      <c r="U11" s="15">
        <v>64</v>
      </c>
      <c r="V11" s="15">
        <v>0</v>
      </c>
      <c r="W11" s="15">
        <v>0</v>
      </c>
      <c r="X11" s="15">
        <v>0</v>
      </c>
      <c r="Y11" s="15">
        <f t="shared" si="0"/>
        <v>64</v>
      </c>
      <c r="Z11" s="15">
        <f t="shared" si="1"/>
        <v>64</v>
      </c>
      <c r="AA11" s="19">
        <f t="shared" si="2"/>
        <v>46</v>
      </c>
      <c r="AB11" s="20">
        <f t="shared" si="3"/>
        <v>100</v>
      </c>
      <c r="AC11" s="20">
        <f t="shared" si="4"/>
        <v>100</v>
      </c>
      <c r="AD11" s="20">
        <f t="shared" si="5"/>
        <v>92.753623188405797</v>
      </c>
      <c r="AE11" s="21">
        <v>39569</v>
      </c>
      <c r="AF11" s="14">
        <v>39561</v>
      </c>
      <c r="AG11" s="15">
        <v>2008</v>
      </c>
      <c r="AH11" s="35">
        <v>58.010958904109586</v>
      </c>
      <c r="AI11" s="18">
        <v>42855</v>
      </c>
      <c r="AJ11" s="18">
        <v>42855</v>
      </c>
      <c r="AK11" s="23">
        <v>2017</v>
      </c>
      <c r="AL11" s="22">
        <v>67.035616438356158</v>
      </c>
      <c r="AM11" s="24">
        <f t="shared" si="6"/>
        <v>9.0027397260273965</v>
      </c>
      <c r="AN11" s="22">
        <v>9</v>
      </c>
      <c r="AO11" s="24">
        <f t="shared" si="7"/>
        <v>2.7397260273964719E-3</v>
      </c>
      <c r="AP11" s="4">
        <v>2</v>
      </c>
    </row>
    <row r="12" spans="1:42" ht="14" x14ac:dyDescent="0.3">
      <c r="A12" s="4">
        <v>15</v>
      </c>
      <c r="B12" s="13" t="s">
        <v>91</v>
      </c>
      <c r="C12" s="36">
        <v>0</v>
      </c>
      <c r="D12" s="4">
        <v>1</v>
      </c>
      <c r="E12" s="15">
        <v>1945</v>
      </c>
      <c r="F12" s="37">
        <v>1</v>
      </c>
      <c r="G12" s="37">
        <v>1</v>
      </c>
      <c r="H12" s="16">
        <v>1</v>
      </c>
      <c r="I12" s="17">
        <v>16</v>
      </c>
      <c r="J12" s="17">
        <v>82</v>
      </c>
      <c r="K12" s="15">
        <v>6006</v>
      </c>
      <c r="L12" s="18">
        <v>39561</v>
      </c>
      <c r="M12" s="17">
        <v>5</v>
      </c>
      <c r="N12" s="15">
        <v>1</v>
      </c>
      <c r="O12" s="17">
        <v>1</v>
      </c>
      <c r="P12" s="17">
        <v>69</v>
      </c>
      <c r="Q12" s="17" t="s">
        <v>56</v>
      </c>
      <c r="R12" s="17" t="s">
        <v>58</v>
      </c>
      <c r="S12" s="17">
        <v>59</v>
      </c>
      <c r="T12" s="17">
        <v>10</v>
      </c>
      <c r="U12" s="15">
        <v>64</v>
      </c>
      <c r="V12" s="15">
        <v>0</v>
      </c>
      <c r="W12" s="15">
        <v>0</v>
      </c>
      <c r="X12" s="15">
        <v>0</v>
      </c>
      <c r="Y12" s="15">
        <f t="shared" si="0"/>
        <v>64</v>
      </c>
      <c r="Z12" s="15">
        <f t="shared" si="1"/>
        <v>64</v>
      </c>
      <c r="AA12" s="19">
        <f t="shared" si="2"/>
        <v>46</v>
      </c>
      <c r="AB12" s="20">
        <f t="shared" si="3"/>
        <v>100</v>
      </c>
      <c r="AC12" s="20">
        <f t="shared" si="4"/>
        <v>100</v>
      </c>
      <c r="AD12" s="20">
        <f t="shared" si="5"/>
        <v>92.753623188405797</v>
      </c>
      <c r="AE12" s="21">
        <v>39569</v>
      </c>
      <c r="AF12" s="14">
        <v>39561</v>
      </c>
      <c r="AG12" s="15">
        <v>2008</v>
      </c>
      <c r="AH12" s="35">
        <v>62.665753424657531</v>
      </c>
      <c r="AI12" s="14">
        <v>41443</v>
      </c>
      <c r="AJ12" s="14">
        <v>41443</v>
      </c>
      <c r="AK12" s="23">
        <v>2013</v>
      </c>
      <c r="AL12" s="22">
        <v>67.821917808219183</v>
      </c>
      <c r="AM12" s="24">
        <f t="shared" si="6"/>
        <v>5.1342465753424653</v>
      </c>
      <c r="AN12" s="22">
        <v>6</v>
      </c>
      <c r="AO12" s="24">
        <f t="shared" si="7"/>
        <v>-0.86575342465753469</v>
      </c>
      <c r="AP12" s="4">
        <v>2</v>
      </c>
    </row>
    <row r="13" spans="1:42" ht="14" x14ac:dyDescent="0.3">
      <c r="A13" s="4">
        <v>15</v>
      </c>
      <c r="B13" s="13" t="s">
        <v>92</v>
      </c>
      <c r="C13" s="36">
        <v>0</v>
      </c>
      <c r="D13" s="4">
        <v>2</v>
      </c>
      <c r="E13" s="15">
        <v>1961</v>
      </c>
      <c r="F13" s="37">
        <v>1</v>
      </c>
      <c r="G13" s="37">
        <v>1</v>
      </c>
      <c r="H13" s="16">
        <v>1</v>
      </c>
      <c r="I13" s="17">
        <v>16</v>
      </c>
      <c r="J13" s="17">
        <v>82</v>
      </c>
      <c r="K13" s="15">
        <v>6006</v>
      </c>
      <c r="L13" s="18">
        <v>39561</v>
      </c>
      <c r="M13" s="17">
        <v>5</v>
      </c>
      <c r="N13" s="15">
        <v>4</v>
      </c>
      <c r="O13" s="17">
        <v>1</v>
      </c>
      <c r="P13" s="17">
        <v>69</v>
      </c>
      <c r="Q13" s="17" t="s">
        <v>56</v>
      </c>
      <c r="R13" s="17" t="s">
        <v>58</v>
      </c>
      <c r="S13" s="17">
        <v>59</v>
      </c>
      <c r="T13" s="17">
        <v>10</v>
      </c>
      <c r="U13" s="15">
        <v>64</v>
      </c>
      <c r="V13" s="15">
        <v>0</v>
      </c>
      <c r="W13" s="15">
        <v>0</v>
      </c>
      <c r="X13" s="15">
        <v>0</v>
      </c>
      <c r="Y13" s="15">
        <f t="shared" si="0"/>
        <v>64</v>
      </c>
      <c r="Z13" s="15">
        <f t="shared" si="1"/>
        <v>64</v>
      </c>
      <c r="AA13" s="19">
        <f t="shared" si="2"/>
        <v>46</v>
      </c>
      <c r="AB13" s="20">
        <f t="shared" si="3"/>
        <v>100</v>
      </c>
      <c r="AC13" s="20">
        <f t="shared" si="4"/>
        <v>100</v>
      </c>
      <c r="AD13" s="20">
        <f t="shared" si="5"/>
        <v>92.753623188405797</v>
      </c>
      <c r="AE13" s="21">
        <v>39569</v>
      </c>
      <c r="AF13" s="14">
        <v>39561</v>
      </c>
      <c r="AG13" s="15">
        <v>2008</v>
      </c>
      <c r="AH13" s="35">
        <v>46.424657534246577</v>
      </c>
      <c r="AI13" s="25">
        <v>42855</v>
      </c>
      <c r="AJ13" s="25">
        <v>42855</v>
      </c>
      <c r="AK13" s="26">
        <v>2017</v>
      </c>
      <c r="AL13" s="22">
        <v>55.449315068493149</v>
      </c>
      <c r="AM13" s="24">
        <f t="shared" si="6"/>
        <v>9.0027397260273965</v>
      </c>
      <c r="AN13" s="22">
        <v>9</v>
      </c>
      <c r="AO13" s="24">
        <f t="shared" si="7"/>
        <v>2.7397260273964719E-3</v>
      </c>
      <c r="AP13" s="4">
        <v>1</v>
      </c>
    </row>
    <row r="14" spans="1:42" ht="14" x14ac:dyDescent="0.3">
      <c r="A14" s="4">
        <v>15</v>
      </c>
      <c r="B14" s="13" t="s">
        <v>93</v>
      </c>
      <c r="C14" s="36">
        <v>2</v>
      </c>
      <c r="D14" s="4">
        <v>1</v>
      </c>
      <c r="E14" s="15">
        <v>1967</v>
      </c>
      <c r="F14" s="37">
        <v>1</v>
      </c>
      <c r="G14" s="37">
        <v>1</v>
      </c>
      <c r="H14" s="16">
        <v>1</v>
      </c>
      <c r="I14" s="17">
        <v>16</v>
      </c>
      <c r="J14" s="17">
        <v>82</v>
      </c>
      <c r="K14" s="15">
        <v>6006</v>
      </c>
      <c r="L14" s="18">
        <v>39561</v>
      </c>
      <c r="M14" s="17">
        <v>5</v>
      </c>
      <c r="N14" s="15">
        <v>4</v>
      </c>
      <c r="O14" s="17">
        <v>1</v>
      </c>
      <c r="P14" s="17">
        <v>69</v>
      </c>
      <c r="Q14" s="17" t="s">
        <v>56</v>
      </c>
      <c r="R14" s="17" t="s">
        <v>58</v>
      </c>
      <c r="S14" s="17">
        <v>59</v>
      </c>
      <c r="T14" s="17">
        <v>10</v>
      </c>
      <c r="U14" s="15">
        <v>64</v>
      </c>
      <c r="V14" s="15">
        <v>0</v>
      </c>
      <c r="W14" s="15">
        <v>0</v>
      </c>
      <c r="X14" s="15">
        <v>0</v>
      </c>
      <c r="Y14" s="15">
        <f t="shared" si="0"/>
        <v>64</v>
      </c>
      <c r="Z14" s="15">
        <f t="shared" si="1"/>
        <v>64</v>
      </c>
      <c r="AA14" s="19">
        <f t="shared" si="2"/>
        <v>46</v>
      </c>
      <c r="AB14" s="20">
        <f t="shared" si="3"/>
        <v>100</v>
      </c>
      <c r="AC14" s="20">
        <f t="shared" si="4"/>
        <v>100</v>
      </c>
      <c r="AD14" s="20">
        <f t="shared" si="5"/>
        <v>92.753623188405797</v>
      </c>
      <c r="AE14" s="21">
        <v>39569</v>
      </c>
      <c r="AF14" s="14">
        <v>39561</v>
      </c>
      <c r="AG14" s="15">
        <v>2008</v>
      </c>
      <c r="AH14" s="35">
        <v>40.964383561643835</v>
      </c>
      <c r="AI14" s="18">
        <v>41759</v>
      </c>
      <c r="AJ14" s="18">
        <v>41759</v>
      </c>
      <c r="AK14" s="23">
        <v>2014</v>
      </c>
      <c r="AL14" s="22">
        <v>46.986301369863014</v>
      </c>
      <c r="AM14" s="24">
        <f t="shared" si="6"/>
        <v>6</v>
      </c>
      <c r="AN14" s="22">
        <v>6</v>
      </c>
      <c r="AO14" s="24">
        <f t="shared" si="7"/>
        <v>0</v>
      </c>
      <c r="AP14" s="4">
        <v>1</v>
      </c>
    </row>
    <row r="15" spans="1:42" ht="14" x14ac:dyDescent="0.3">
      <c r="A15" s="4">
        <v>15</v>
      </c>
      <c r="B15" s="13" t="s">
        <v>94</v>
      </c>
      <c r="C15" s="36">
        <v>0</v>
      </c>
      <c r="D15" s="4">
        <v>1</v>
      </c>
      <c r="E15" s="4">
        <v>1961</v>
      </c>
      <c r="F15" s="37">
        <v>2</v>
      </c>
      <c r="G15" s="37">
        <v>3</v>
      </c>
      <c r="H15" s="16">
        <v>1</v>
      </c>
      <c r="I15" s="17">
        <v>16</v>
      </c>
      <c r="J15" s="17">
        <v>82</v>
      </c>
      <c r="K15" s="15">
        <v>6006</v>
      </c>
      <c r="L15" s="18">
        <v>39561</v>
      </c>
      <c r="M15" s="17">
        <v>5</v>
      </c>
      <c r="N15" s="15" t="s">
        <v>36</v>
      </c>
      <c r="O15" s="17">
        <v>1</v>
      </c>
      <c r="P15" s="17">
        <v>69</v>
      </c>
      <c r="Q15" s="17" t="s">
        <v>56</v>
      </c>
      <c r="R15" s="17" t="s">
        <v>58</v>
      </c>
      <c r="S15" s="17">
        <v>59</v>
      </c>
      <c r="T15" s="17">
        <v>10</v>
      </c>
      <c r="U15" s="15">
        <v>64</v>
      </c>
      <c r="V15" s="15">
        <v>0</v>
      </c>
      <c r="W15" s="15">
        <v>0</v>
      </c>
      <c r="X15" s="15">
        <v>0</v>
      </c>
      <c r="Y15" s="15">
        <f t="shared" si="0"/>
        <v>64</v>
      </c>
      <c r="Z15" s="15">
        <f t="shared" si="1"/>
        <v>64</v>
      </c>
      <c r="AA15" s="19">
        <f t="shared" si="2"/>
        <v>46</v>
      </c>
      <c r="AB15" s="20">
        <f t="shared" si="3"/>
        <v>100</v>
      </c>
      <c r="AC15" s="20">
        <f t="shared" si="4"/>
        <v>100</v>
      </c>
      <c r="AD15" s="20">
        <f t="shared" si="5"/>
        <v>92.753623188405797</v>
      </c>
      <c r="AE15" s="21">
        <v>39569</v>
      </c>
      <c r="AF15" s="14">
        <v>39561</v>
      </c>
      <c r="AG15" s="15">
        <v>2008</v>
      </c>
      <c r="AH15" s="35">
        <v>46.843835616438355</v>
      </c>
      <c r="AI15" s="14">
        <v>42855</v>
      </c>
      <c r="AJ15" s="14">
        <v>42855</v>
      </c>
      <c r="AK15" s="23">
        <v>2017</v>
      </c>
      <c r="AL15" s="22">
        <v>55.868493150684934</v>
      </c>
      <c r="AM15" s="24">
        <f t="shared" si="6"/>
        <v>9.0027397260273965</v>
      </c>
      <c r="AN15" s="22">
        <v>9</v>
      </c>
      <c r="AO15" s="24">
        <f t="shared" si="7"/>
        <v>2.7397260273964719E-3</v>
      </c>
      <c r="AP15" s="4">
        <v>2</v>
      </c>
    </row>
    <row r="16" spans="1:42" ht="14" x14ac:dyDescent="0.3">
      <c r="A16" s="4">
        <v>15</v>
      </c>
      <c r="B16" s="13" t="s">
        <v>95</v>
      </c>
      <c r="C16" s="36">
        <v>2</v>
      </c>
      <c r="D16" s="4">
        <v>1</v>
      </c>
      <c r="E16" s="15">
        <v>1967</v>
      </c>
      <c r="F16" s="37">
        <v>2</v>
      </c>
      <c r="G16" s="37">
        <v>2</v>
      </c>
      <c r="H16" s="16">
        <v>2</v>
      </c>
      <c r="I16" s="17">
        <v>18</v>
      </c>
      <c r="J16" s="17">
        <v>30</v>
      </c>
      <c r="K16" s="15">
        <v>2447</v>
      </c>
      <c r="L16" s="18">
        <v>41443</v>
      </c>
      <c r="M16" s="17">
        <v>5</v>
      </c>
      <c r="N16" s="15">
        <v>1</v>
      </c>
      <c r="O16" s="17">
        <v>1</v>
      </c>
      <c r="P16" s="17">
        <v>69</v>
      </c>
      <c r="Q16" s="4" t="s">
        <v>61</v>
      </c>
      <c r="R16" s="4" t="s">
        <v>62</v>
      </c>
      <c r="S16" s="4">
        <f t="shared" ref="S16:S30" si="8">22+10+3</f>
        <v>35</v>
      </c>
      <c r="T16" s="4">
        <f t="shared" ref="T16:T30" si="9">22+6+6</f>
        <v>34</v>
      </c>
      <c r="U16" s="15">
        <v>64</v>
      </c>
      <c r="V16" s="15">
        <v>0</v>
      </c>
      <c r="W16" s="15">
        <v>1</v>
      </c>
      <c r="X16" s="15">
        <v>0</v>
      </c>
      <c r="Y16" s="15">
        <f t="shared" si="0"/>
        <v>65</v>
      </c>
      <c r="Z16" s="15">
        <f t="shared" si="1"/>
        <v>65</v>
      </c>
      <c r="AA16" s="19">
        <f t="shared" si="2"/>
        <v>46</v>
      </c>
      <c r="AB16" s="20">
        <f t="shared" si="3"/>
        <v>98.461538461538467</v>
      </c>
      <c r="AC16" s="20">
        <f t="shared" si="4"/>
        <v>98.461538461538467</v>
      </c>
      <c r="AD16" s="20">
        <f t="shared" si="5"/>
        <v>92.753623188405797</v>
      </c>
      <c r="AE16" s="14">
        <v>41443</v>
      </c>
      <c r="AF16" s="14">
        <v>41443</v>
      </c>
      <c r="AG16" s="15">
        <v>2013</v>
      </c>
      <c r="AH16" s="35">
        <v>45.627397260273973</v>
      </c>
      <c r="AI16" s="18">
        <v>41759</v>
      </c>
      <c r="AJ16" s="18">
        <v>41759</v>
      </c>
      <c r="AK16" s="23">
        <v>2014</v>
      </c>
      <c r="AL16" s="22">
        <v>46.493150684931507</v>
      </c>
      <c r="AM16" s="24">
        <f t="shared" si="6"/>
        <v>0.86575342465753424</v>
      </c>
      <c r="AN16" s="22">
        <f>(AJ16-AE16)/365</f>
        <v>0.86575342465753424</v>
      </c>
      <c r="AO16" s="24">
        <f t="shared" si="7"/>
        <v>0</v>
      </c>
      <c r="AP16" s="4">
        <v>2</v>
      </c>
    </row>
    <row r="17" spans="1:42" ht="14" x14ac:dyDescent="0.3">
      <c r="A17" s="4">
        <v>15</v>
      </c>
      <c r="B17" s="13" t="s">
        <v>96</v>
      </c>
      <c r="C17" s="36">
        <v>2</v>
      </c>
      <c r="D17" s="4">
        <v>1</v>
      </c>
      <c r="E17" s="15">
        <v>1967</v>
      </c>
      <c r="F17" s="37">
        <v>2</v>
      </c>
      <c r="G17" s="37">
        <v>2</v>
      </c>
      <c r="H17" s="16">
        <v>1</v>
      </c>
      <c r="I17" s="17">
        <v>18</v>
      </c>
      <c r="J17" s="17">
        <v>53</v>
      </c>
      <c r="K17" s="15">
        <v>2447</v>
      </c>
      <c r="L17" s="18">
        <v>41719</v>
      </c>
      <c r="M17" s="17">
        <v>5</v>
      </c>
      <c r="N17" s="15">
        <v>1</v>
      </c>
      <c r="O17" s="17">
        <v>1</v>
      </c>
      <c r="P17" s="17">
        <v>69</v>
      </c>
      <c r="Q17" s="4" t="s">
        <v>61</v>
      </c>
      <c r="R17" s="4" t="s">
        <v>62</v>
      </c>
      <c r="S17" s="4">
        <f t="shared" si="8"/>
        <v>35</v>
      </c>
      <c r="T17" s="4">
        <f t="shared" si="9"/>
        <v>34</v>
      </c>
      <c r="U17" s="15">
        <v>53</v>
      </c>
      <c r="V17" s="15">
        <v>6</v>
      </c>
      <c r="W17" s="15">
        <v>7</v>
      </c>
      <c r="X17" s="15">
        <v>0</v>
      </c>
      <c r="Y17" s="15">
        <f t="shared" si="0"/>
        <v>66</v>
      </c>
      <c r="Z17" s="15">
        <f t="shared" si="1"/>
        <v>66</v>
      </c>
      <c r="AA17" s="19">
        <f t="shared" si="2"/>
        <v>46</v>
      </c>
      <c r="AB17" s="20">
        <f t="shared" si="3"/>
        <v>80.303030303030297</v>
      </c>
      <c r="AC17" s="20">
        <f t="shared" si="4"/>
        <v>80.303030303030297</v>
      </c>
      <c r="AD17" s="20">
        <f t="shared" si="5"/>
        <v>76.811594202898547</v>
      </c>
      <c r="AE17" s="21">
        <v>41760</v>
      </c>
      <c r="AF17" s="14">
        <v>41719</v>
      </c>
      <c r="AG17" s="15">
        <v>2014</v>
      </c>
      <c r="AH17" s="35">
        <v>46.38356164383562</v>
      </c>
      <c r="AI17" s="14">
        <v>43951</v>
      </c>
      <c r="AJ17" s="14">
        <v>43951</v>
      </c>
      <c r="AK17" s="23">
        <v>2020</v>
      </c>
      <c r="AL17" s="22">
        <v>52.4986301369863</v>
      </c>
      <c r="AM17" s="24">
        <f t="shared" si="6"/>
        <v>6.0027397260273974</v>
      </c>
      <c r="AN17" s="22">
        <v>6</v>
      </c>
      <c r="AO17" s="24">
        <f t="shared" si="7"/>
        <v>2.73972602739736E-3</v>
      </c>
      <c r="AP17" s="4">
        <v>1</v>
      </c>
    </row>
    <row r="18" spans="1:42" ht="14" x14ac:dyDescent="0.3">
      <c r="A18" s="4">
        <v>15</v>
      </c>
      <c r="B18" s="13" t="s">
        <v>97</v>
      </c>
      <c r="C18" s="36">
        <v>0</v>
      </c>
      <c r="D18" s="4">
        <v>1</v>
      </c>
      <c r="E18" s="15">
        <v>1943</v>
      </c>
      <c r="F18" s="37">
        <v>2</v>
      </c>
      <c r="G18" s="37">
        <v>3</v>
      </c>
      <c r="H18" s="16">
        <v>1</v>
      </c>
      <c r="I18" s="17">
        <v>18</v>
      </c>
      <c r="J18" s="17">
        <v>53</v>
      </c>
      <c r="K18" s="15">
        <v>2447</v>
      </c>
      <c r="L18" s="18">
        <v>41719</v>
      </c>
      <c r="M18" s="17">
        <v>5</v>
      </c>
      <c r="N18" s="15">
        <v>4</v>
      </c>
      <c r="O18" s="17">
        <v>1</v>
      </c>
      <c r="P18" s="17">
        <v>69</v>
      </c>
      <c r="Q18" s="4" t="s">
        <v>61</v>
      </c>
      <c r="R18" s="4" t="s">
        <v>62</v>
      </c>
      <c r="S18" s="4">
        <f t="shared" si="8"/>
        <v>35</v>
      </c>
      <c r="T18" s="4">
        <f t="shared" si="9"/>
        <v>34</v>
      </c>
      <c r="U18" s="15">
        <v>53</v>
      </c>
      <c r="V18" s="15">
        <v>6</v>
      </c>
      <c r="W18" s="15">
        <v>7</v>
      </c>
      <c r="X18" s="15">
        <v>0</v>
      </c>
      <c r="Y18" s="15">
        <f t="shared" si="0"/>
        <v>66</v>
      </c>
      <c r="Z18" s="15">
        <f t="shared" si="1"/>
        <v>66</v>
      </c>
      <c r="AA18" s="19">
        <f t="shared" si="2"/>
        <v>46</v>
      </c>
      <c r="AB18" s="20">
        <f t="shared" si="3"/>
        <v>80.303030303030297</v>
      </c>
      <c r="AC18" s="20">
        <f t="shared" si="4"/>
        <v>80.303030303030297</v>
      </c>
      <c r="AD18" s="20">
        <f t="shared" si="5"/>
        <v>76.811594202898547</v>
      </c>
      <c r="AE18" s="14">
        <v>41760</v>
      </c>
      <c r="AF18" s="14">
        <v>41719</v>
      </c>
      <c r="AG18" s="15">
        <v>2014</v>
      </c>
      <c r="AH18" s="35">
        <v>71.079452054794515</v>
      </c>
      <c r="AI18" s="18">
        <v>43951</v>
      </c>
      <c r="AJ18" s="18">
        <v>43951</v>
      </c>
      <c r="AK18" s="23">
        <v>2020</v>
      </c>
      <c r="AL18" s="22">
        <v>77.194520547945203</v>
      </c>
      <c r="AM18" s="24">
        <f t="shared" si="6"/>
        <v>6.0027397260273974</v>
      </c>
      <c r="AN18" s="22">
        <v>6</v>
      </c>
      <c r="AO18" s="24">
        <f t="shared" si="7"/>
        <v>2.73972602739736E-3</v>
      </c>
      <c r="AP18" s="4">
        <v>2</v>
      </c>
    </row>
    <row r="19" spans="1:42" ht="14" x14ac:dyDescent="0.3">
      <c r="A19" s="4">
        <v>15</v>
      </c>
      <c r="B19" s="13" t="s">
        <v>98</v>
      </c>
      <c r="C19" s="36">
        <v>0</v>
      </c>
      <c r="D19" s="4">
        <v>2</v>
      </c>
      <c r="E19" s="15">
        <v>1954</v>
      </c>
      <c r="F19" s="37">
        <v>1</v>
      </c>
      <c r="G19" s="37">
        <v>1</v>
      </c>
      <c r="H19" s="16">
        <v>1</v>
      </c>
      <c r="I19" s="4">
        <v>18</v>
      </c>
      <c r="J19" s="17">
        <v>53</v>
      </c>
      <c r="K19" s="15">
        <v>2447</v>
      </c>
      <c r="L19" s="18">
        <v>41719</v>
      </c>
      <c r="M19" s="17">
        <v>5</v>
      </c>
      <c r="N19" s="15">
        <v>1</v>
      </c>
      <c r="O19" s="17">
        <v>1</v>
      </c>
      <c r="P19" s="17">
        <v>69</v>
      </c>
      <c r="Q19" s="4" t="s">
        <v>61</v>
      </c>
      <c r="R19" s="4" t="s">
        <v>62</v>
      </c>
      <c r="S19" s="4">
        <f t="shared" si="8"/>
        <v>35</v>
      </c>
      <c r="T19" s="4">
        <f t="shared" si="9"/>
        <v>34</v>
      </c>
      <c r="U19" s="15">
        <v>53</v>
      </c>
      <c r="V19" s="15">
        <v>6</v>
      </c>
      <c r="W19" s="15">
        <v>7</v>
      </c>
      <c r="X19" s="15">
        <v>0</v>
      </c>
      <c r="Y19" s="15">
        <f t="shared" si="0"/>
        <v>66</v>
      </c>
      <c r="Z19" s="15">
        <f t="shared" si="1"/>
        <v>66</v>
      </c>
      <c r="AA19" s="19">
        <f t="shared" si="2"/>
        <v>46</v>
      </c>
      <c r="AB19" s="20">
        <f t="shared" si="3"/>
        <v>80.303030303030297</v>
      </c>
      <c r="AC19" s="20">
        <f t="shared" si="4"/>
        <v>80.303030303030297</v>
      </c>
      <c r="AD19" s="20">
        <f t="shared" si="5"/>
        <v>76.811594202898547</v>
      </c>
      <c r="AE19" s="21">
        <v>41760</v>
      </c>
      <c r="AF19" s="14">
        <v>41719</v>
      </c>
      <c r="AG19" s="15">
        <v>2014</v>
      </c>
      <c r="AH19" s="35">
        <v>59.668493150684931</v>
      </c>
      <c r="AI19" s="18">
        <v>43951</v>
      </c>
      <c r="AJ19" s="18">
        <v>43951</v>
      </c>
      <c r="AK19" s="23">
        <v>2020</v>
      </c>
      <c r="AL19" s="22">
        <v>65.783561643835611</v>
      </c>
      <c r="AM19" s="24">
        <f t="shared" si="6"/>
        <v>6.0027397260273974</v>
      </c>
      <c r="AN19" s="22">
        <v>6</v>
      </c>
      <c r="AO19" s="24">
        <f t="shared" si="7"/>
        <v>2.73972602739736E-3</v>
      </c>
      <c r="AP19" s="4">
        <v>2</v>
      </c>
    </row>
    <row r="20" spans="1:42" ht="14" x14ac:dyDescent="0.3">
      <c r="A20" s="4">
        <v>15</v>
      </c>
      <c r="B20" s="13" t="s">
        <v>99</v>
      </c>
      <c r="C20" s="36">
        <v>2</v>
      </c>
      <c r="D20" s="4">
        <v>2</v>
      </c>
      <c r="E20" s="15">
        <v>1973</v>
      </c>
      <c r="F20" s="37" t="s">
        <v>116</v>
      </c>
      <c r="G20" s="37">
        <v>2</v>
      </c>
      <c r="H20" s="16">
        <v>1</v>
      </c>
      <c r="I20" s="17">
        <v>18</v>
      </c>
      <c r="J20" s="17">
        <v>53</v>
      </c>
      <c r="K20" s="15">
        <v>2447</v>
      </c>
      <c r="L20" s="18">
        <v>41719</v>
      </c>
      <c r="M20" s="17">
        <v>5</v>
      </c>
      <c r="N20" s="15">
        <v>1</v>
      </c>
      <c r="O20" s="17">
        <v>1</v>
      </c>
      <c r="P20" s="17">
        <v>69</v>
      </c>
      <c r="Q20" s="4" t="s">
        <v>61</v>
      </c>
      <c r="R20" s="4" t="s">
        <v>62</v>
      </c>
      <c r="S20" s="4">
        <f t="shared" si="8"/>
        <v>35</v>
      </c>
      <c r="T20" s="4">
        <f t="shared" si="9"/>
        <v>34</v>
      </c>
      <c r="U20" s="15">
        <v>53</v>
      </c>
      <c r="V20" s="15">
        <v>6</v>
      </c>
      <c r="W20" s="15">
        <v>7</v>
      </c>
      <c r="X20" s="15">
        <v>0</v>
      </c>
      <c r="Y20" s="15">
        <f t="shared" si="0"/>
        <v>66</v>
      </c>
      <c r="Z20" s="15">
        <f t="shared" si="1"/>
        <v>66</v>
      </c>
      <c r="AA20" s="19">
        <f t="shared" si="2"/>
        <v>46</v>
      </c>
      <c r="AB20" s="20">
        <f t="shared" si="3"/>
        <v>80.303030303030297</v>
      </c>
      <c r="AC20" s="20">
        <f t="shared" si="4"/>
        <v>80.303030303030297</v>
      </c>
      <c r="AD20" s="20">
        <f t="shared" si="5"/>
        <v>76.811594202898547</v>
      </c>
      <c r="AE20" s="21">
        <v>41760</v>
      </c>
      <c r="AF20" s="14">
        <v>41719</v>
      </c>
      <c r="AG20" s="15">
        <v>2014</v>
      </c>
      <c r="AH20" s="35">
        <v>40.295890410958904</v>
      </c>
      <c r="AI20" s="18">
        <v>43951</v>
      </c>
      <c r="AJ20" s="18">
        <v>43951</v>
      </c>
      <c r="AK20" s="23">
        <v>2020</v>
      </c>
      <c r="AL20" s="22">
        <v>46.410958904109592</v>
      </c>
      <c r="AM20" s="24">
        <f t="shared" si="6"/>
        <v>6.0027397260273974</v>
      </c>
      <c r="AN20" s="22">
        <v>6</v>
      </c>
      <c r="AO20" s="24">
        <f t="shared" si="7"/>
        <v>2.73972602739736E-3</v>
      </c>
      <c r="AP20" s="4">
        <v>2</v>
      </c>
    </row>
    <row r="21" spans="1:42" ht="14" x14ac:dyDescent="0.3">
      <c r="A21" s="4">
        <v>15</v>
      </c>
      <c r="B21" s="13" t="s">
        <v>100</v>
      </c>
      <c r="C21" s="36">
        <v>0</v>
      </c>
      <c r="D21" s="4">
        <v>1</v>
      </c>
      <c r="E21" s="15">
        <v>1948</v>
      </c>
      <c r="F21" s="37" t="s">
        <v>43</v>
      </c>
      <c r="G21" s="37">
        <v>1</v>
      </c>
      <c r="H21" s="16">
        <v>1</v>
      </c>
      <c r="I21" s="17">
        <v>18</v>
      </c>
      <c r="J21" s="17">
        <v>53</v>
      </c>
      <c r="K21" s="15">
        <v>2447</v>
      </c>
      <c r="L21" s="18">
        <v>41719</v>
      </c>
      <c r="M21" s="17">
        <v>5</v>
      </c>
      <c r="N21" s="15">
        <v>1</v>
      </c>
      <c r="O21" s="17">
        <v>1</v>
      </c>
      <c r="P21" s="17">
        <v>69</v>
      </c>
      <c r="Q21" s="4" t="s">
        <v>61</v>
      </c>
      <c r="R21" s="4" t="s">
        <v>62</v>
      </c>
      <c r="S21" s="4">
        <f t="shared" si="8"/>
        <v>35</v>
      </c>
      <c r="T21" s="4">
        <f t="shared" si="9"/>
        <v>34</v>
      </c>
      <c r="U21" s="15">
        <v>53</v>
      </c>
      <c r="V21" s="15">
        <v>6</v>
      </c>
      <c r="W21" s="15">
        <v>7</v>
      </c>
      <c r="X21" s="15">
        <v>0</v>
      </c>
      <c r="Y21" s="15">
        <f t="shared" si="0"/>
        <v>66</v>
      </c>
      <c r="Z21" s="15">
        <f t="shared" si="1"/>
        <v>66</v>
      </c>
      <c r="AA21" s="19">
        <f t="shared" si="2"/>
        <v>46</v>
      </c>
      <c r="AB21" s="20">
        <f t="shared" si="3"/>
        <v>80.303030303030297</v>
      </c>
      <c r="AC21" s="20">
        <f t="shared" si="4"/>
        <v>80.303030303030297</v>
      </c>
      <c r="AD21" s="20">
        <f t="shared" si="5"/>
        <v>76.811594202898547</v>
      </c>
      <c r="AE21" s="21">
        <v>41760</v>
      </c>
      <c r="AF21" s="14">
        <v>41719</v>
      </c>
      <c r="AG21" s="15">
        <v>2014</v>
      </c>
      <c r="AH21" s="35">
        <v>65.764383561643839</v>
      </c>
      <c r="AI21" s="18">
        <v>43951</v>
      </c>
      <c r="AJ21" s="18">
        <v>43951</v>
      </c>
      <c r="AK21" s="23">
        <v>2020</v>
      </c>
      <c r="AL21" s="22">
        <v>71.879452054794527</v>
      </c>
      <c r="AM21" s="24">
        <f t="shared" si="6"/>
        <v>6.0027397260273974</v>
      </c>
      <c r="AN21" s="22">
        <v>6</v>
      </c>
      <c r="AO21" s="24">
        <f t="shared" si="7"/>
        <v>2.73972602739736E-3</v>
      </c>
      <c r="AP21" s="4">
        <v>1</v>
      </c>
    </row>
    <row r="22" spans="1:42" ht="14" x14ac:dyDescent="0.3">
      <c r="A22" s="4">
        <v>15</v>
      </c>
      <c r="B22" s="13" t="s">
        <v>101</v>
      </c>
      <c r="C22" s="36">
        <v>2</v>
      </c>
      <c r="D22" s="4">
        <v>1</v>
      </c>
      <c r="E22" s="15">
        <v>1967</v>
      </c>
      <c r="F22" s="37">
        <v>1</v>
      </c>
      <c r="G22" s="37">
        <v>1</v>
      </c>
      <c r="H22" s="16">
        <v>1</v>
      </c>
      <c r="I22" s="17">
        <v>18</v>
      </c>
      <c r="J22" s="17">
        <v>53</v>
      </c>
      <c r="K22" s="15">
        <v>2447</v>
      </c>
      <c r="L22" s="18">
        <v>41719</v>
      </c>
      <c r="M22" s="17">
        <v>5</v>
      </c>
      <c r="N22" s="15">
        <v>4</v>
      </c>
      <c r="O22" s="17">
        <v>1</v>
      </c>
      <c r="P22" s="17">
        <v>69</v>
      </c>
      <c r="Q22" s="4" t="s">
        <v>61</v>
      </c>
      <c r="R22" s="4" t="s">
        <v>62</v>
      </c>
      <c r="S22" s="4">
        <f t="shared" si="8"/>
        <v>35</v>
      </c>
      <c r="T22" s="4">
        <f t="shared" si="9"/>
        <v>34</v>
      </c>
      <c r="U22" s="15">
        <v>53</v>
      </c>
      <c r="V22" s="15">
        <v>6</v>
      </c>
      <c r="W22" s="15">
        <v>7</v>
      </c>
      <c r="X22" s="15">
        <v>0</v>
      </c>
      <c r="Y22" s="15">
        <f t="shared" si="0"/>
        <v>66</v>
      </c>
      <c r="Z22" s="15">
        <f t="shared" si="1"/>
        <v>66</v>
      </c>
      <c r="AA22" s="19">
        <f t="shared" si="2"/>
        <v>46</v>
      </c>
      <c r="AB22" s="20">
        <f t="shared" si="3"/>
        <v>80.303030303030297</v>
      </c>
      <c r="AC22" s="20">
        <f t="shared" si="4"/>
        <v>80.303030303030297</v>
      </c>
      <c r="AD22" s="20">
        <f t="shared" si="5"/>
        <v>76.811594202898547</v>
      </c>
      <c r="AE22" s="21">
        <v>41760</v>
      </c>
      <c r="AF22" s="14">
        <v>41719</v>
      </c>
      <c r="AG22" s="15">
        <v>2014</v>
      </c>
      <c r="AH22" s="35">
        <v>46.876712328767127</v>
      </c>
      <c r="AI22" s="18">
        <v>43951</v>
      </c>
      <c r="AJ22" s="18">
        <v>43951</v>
      </c>
      <c r="AK22" s="23">
        <v>2020</v>
      </c>
      <c r="AL22" s="22">
        <v>52.991780821917807</v>
      </c>
      <c r="AM22" s="24">
        <f t="shared" si="6"/>
        <v>6.0027397260273974</v>
      </c>
      <c r="AN22" s="22">
        <v>6</v>
      </c>
      <c r="AO22" s="24">
        <f t="shared" si="7"/>
        <v>2.73972602739736E-3</v>
      </c>
      <c r="AP22" s="4">
        <v>1</v>
      </c>
    </row>
    <row r="23" spans="1:42" ht="14" x14ac:dyDescent="0.3">
      <c r="A23" s="4">
        <v>15</v>
      </c>
      <c r="B23" s="13" t="s">
        <v>102</v>
      </c>
      <c r="C23" s="36">
        <v>1</v>
      </c>
      <c r="D23" s="4">
        <v>1</v>
      </c>
      <c r="E23" s="15">
        <v>1957</v>
      </c>
      <c r="F23" s="37" t="s">
        <v>42</v>
      </c>
      <c r="G23" s="37">
        <v>1</v>
      </c>
      <c r="H23" s="16">
        <v>1</v>
      </c>
      <c r="I23" s="4">
        <v>18</v>
      </c>
      <c r="J23" s="4">
        <v>140</v>
      </c>
      <c r="K23" s="15">
        <v>11765</v>
      </c>
      <c r="L23" s="18">
        <v>42788</v>
      </c>
      <c r="M23" s="17">
        <v>5</v>
      </c>
      <c r="N23" s="15">
        <v>4</v>
      </c>
      <c r="O23" s="4">
        <v>1</v>
      </c>
      <c r="P23" s="4">
        <v>69</v>
      </c>
      <c r="Q23" s="4" t="s">
        <v>61</v>
      </c>
      <c r="R23" s="4" t="s">
        <v>62</v>
      </c>
      <c r="S23" s="4">
        <f t="shared" si="8"/>
        <v>35</v>
      </c>
      <c r="T23" s="4">
        <f t="shared" si="9"/>
        <v>34</v>
      </c>
      <c r="U23" s="15">
        <v>55</v>
      </c>
      <c r="V23" s="15">
        <v>4</v>
      </c>
      <c r="W23" s="15">
        <v>6</v>
      </c>
      <c r="X23" s="15">
        <v>0</v>
      </c>
      <c r="Y23" s="15">
        <f t="shared" si="0"/>
        <v>65</v>
      </c>
      <c r="Z23" s="15">
        <f t="shared" si="1"/>
        <v>65</v>
      </c>
      <c r="AA23" s="19">
        <f t="shared" si="2"/>
        <v>46</v>
      </c>
      <c r="AB23" s="20">
        <f t="shared" si="3"/>
        <v>84.615384615384613</v>
      </c>
      <c r="AC23" s="20">
        <f t="shared" si="4"/>
        <v>84.615384615384613</v>
      </c>
      <c r="AD23" s="20">
        <f t="shared" si="5"/>
        <v>79.710144927536234</v>
      </c>
      <c r="AE23" s="18">
        <v>42856</v>
      </c>
      <c r="AF23" s="14">
        <v>42817</v>
      </c>
      <c r="AG23" s="19">
        <v>2017</v>
      </c>
      <c r="AH23" s="35">
        <v>60.112328767123287</v>
      </c>
      <c r="AI23" s="18">
        <v>44196</v>
      </c>
      <c r="AJ23" s="18">
        <v>44196</v>
      </c>
      <c r="AK23" s="23">
        <v>2020</v>
      </c>
      <c r="AL23" s="22">
        <v>63.890410958904113</v>
      </c>
      <c r="AM23" s="24">
        <f t="shared" si="6"/>
        <v>3.6712328767123288</v>
      </c>
      <c r="AN23" s="22">
        <v>6</v>
      </c>
      <c r="AO23" s="24">
        <f t="shared" si="7"/>
        <v>-2.3287671232876712</v>
      </c>
      <c r="AP23" s="4">
        <v>1</v>
      </c>
    </row>
    <row r="24" spans="1:42" ht="14" x14ac:dyDescent="0.3">
      <c r="A24" s="4">
        <v>15</v>
      </c>
      <c r="B24" s="13" t="s">
        <v>103</v>
      </c>
      <c r="C24" s="36">
        <v>0</v>
      </c>
      <c r="D24" s="4">
        <v>2</v>
      </c>
      <c r="E24" s="15">
        <v>1953</v>
      </c>
      <c r="F24" s="37">
        <v>1</v>
      </c>
      <c r="G24" s="37">
        <v>1</v>
      </c>
      <c r="H24" s="16">
        <v>1</v>
      </c>
      <c r="I24" s="4">
        <v>18</v>
      </c>
      <c r="J24" s="4">
        <v>140</v>
      </c>
      <c r="K24" s="15">
        <v>11765</v>
      </c>
      <c r="L24" s="18">
        <v>42788</v>
      </c>
      <c r="M24" s="17">
        <v>5</v>
      </c>
      <c r="N24" s="15">
        <v>1</v>
      </c>
      <c r="O24" s="4">
        <v>1</v>
      </c>
      <c r="P24" s="4">
        <v>69</v>
      </c>
      <c r="Q24" s="4" t="s">
        <v>61</v>
      </c>
      <c r="R24" s="4" t="s">
        <v>62</v>
      </c>
      <c r="S24" s="4">
        <f t="shared" si="8"/>
        <v>35</v>
      </c>
      <c r="T24" s="4">
        <f t="shared" si="9"/>
        <v>34</v>
      </c>
      <c r="U24" s="15">
        <v>55</v>
      </c>
      <c r="V24" s="15">
        <v>4</v>
      </c>
      <c r="W24" s="15">
        <v>6</v>
      </c>
      <c r="X24" s="15">
        <v>0</v>
      </c>
      <c r="Y24" s="15">
        <f t="shared" si="0"/>
        <v>65</v>
      </c>
      <c r="Z24" s="15">
        <f t="shared" si="1"/>
        <v>65</v>
      </c>
      <c r="AA24" s="19">
        <f t="shared" si="2"/>
        <v>46</v>
      </c>
      <c r="AB24" s="20">
        <f t="shared" si="3"/>
        <v>84.615384615384613</v>
      </c>
      <c r="AC24" s="20">
        <f t="shared" si="4"/>
        <v>84.615384615384613</v>
      </c>
      <c r="AD24" s="20">
        <f t="shared" si="5"/>
        <v>79.710144927536234</v>
      </c>
      <c r="AE24" s="18">
        <v>42856</v>
      </c>
      <c r="AF24" s="14">
        <v>42817</v>
      </c>
      <c r="AG24" s="19">
        <v>2017</v>
      </c>
      <c r="AH24" s="35">
        <v>63.769863013698632</v>
      </c>
      <c r="AI24" s="18">
        <v>44196</v>
      </c>
      <c r="AJ24" s="18">
        <v>44196</v>
      </c>
      <c r="AK24" s="23">
        <v>2020</v>
      </c>
      <c r="AL24" s="22">
        <v>67.547945205479451</v>
      </c>
      <c r="AM24" s="24">
        <f t="shared" si="6"/>
        <v>3.6712328767123288</v>
      </c>
      <c r="AN24" s="22">
        <v>6</v>
      </c>
      <c r="AO24" s="24">
        <f t="shared" si="7"/>
        <v>-2.3287671232876712</v>
      </c>
      <c r="AP24" s="4">
        <v>1</v>
      </c>
    </row>
    <row r="25" spans="1:42" ht="14" x14ac:dyDescent="0.3">
      <c r="A25" s="4">
        <v>15</v>
      </c>
      <c r="B25" s="13" t="s">
        <v>104</v>
      </c>
      <c r="C25" s="36">
        <v>1</v>
      </c>
      <c r="D25" s="4">
        <v>1</v>
      </c>
      <c r="E25" s="15">
        <v>1955</v>
      </c>
      <c r="F25" s="37">
        <v>2</v>
      </c>
      <c r="G25" s="37">
        <v>3</v>
      </c>
      <c r="H25" s="16">
        <v>1</v>
      </c>
      <c r="I25" s="4">
        <v>18</v>
      </c>
      <c r="J25" s="4">
        <v>140</v>
      </c>
      <c r="K25" s="15">
        <v>11765</v>
      </c>
      <c r="L25" s="18">
        <v>42788</v>
      </c>
      <c r="M25" s="17">
        <v>5</v>
      </c>
      <c r="N25" s="15">
        <v>1</v>
      </c>
      <c r="O25" s="4">
        <v>1</v>
      </c>
      <c r="P25" s="4">
        <v>69</v>
      </c>
      <c r="Q25" s="4" t="s">
        <v>61</v>
      </c>
      <c r="R25" s="4" t="s">
        <v>62</v>
      </c>
      <c r="S25" s="4">
        <f t="shared" si="8"/>
        <v>35</v>
      </c>
      <c r="T25" s="4">
        <f t="shared" si="9"/>
        <v>34</v>
      </c>
      <c r="U25" s="15">
        <v>55</v>
      </c>
      <c r="V25" s="15">
        <v>4</v>
      </c>
      <c r="W25" s="15">
        <v>6</v>
      </c>
      <c r="X25" s="15">
        <v>0</v>
      </c>
      <c r="Y25" s="15">
        <f t="shared" si="0"/>
        <v>65</v>
      </c>
      <c r="Z25" s="15">
        <f t="shared" si="1"/>
        <v>65</v>
      </c>
      <c r="AA25" s="19">
        <f t="shared" si="2"/>
        <v>46</v>
      </c>
      <c r="AB25" s="20">
        <f t="shared" si="3"/>
        <v>84.615384615384613</v>
      </c>
      <c r="AC25" s="20">
        <f t="shared" si="4"/>
        <v>84.615384615384613</v>
      </c>
      <c r="AD25" s="20">
        <f t="shared" si="5"/>
        <v>79.710144927536234</v>
      </c>
      <c r="AE25" s="18">
        <v>42856</v>
      </c>
      <c r="AF25" s="14">
        <v>42817</v>
      </c>
      <c r="AG25" s="19">
        <v>2017</v>
      </c>
      <c r="AH25" s="35">
        <v>61.849315068493148</v>
      </c>
      <c r="AI25" s="14">
        <v>44196</v>
      </c>
      <c r="AJ25" s="14">
        <v>44196</v>
      </c>
      <c r="AK25" s="23">
        <v>2020</v>
      </c>
      <c r="AL25" s="22">
        <v>65.627397260273966</v>
      </c>
      <c r="AM25" s="24">
        <f t="shared" si="6"/>
        <v>3.6712328767123288</v>
      </c>
      <c r="AN25" s="22">
        <v>6</v>
      </c>
      <c r="AO25" s="24">
        <f t="shared" si="7"/>
        <v>-2.3287671232876712</v>
      </c>
      <c r="AP25" s="4">
        <v>2</v>
      </c>
    </row>
    <row r="26" spans="1:42" ht="14" x14ac:dyDescent="0.3">
      <c r="A26" s="4">
        <v>15</v>
      </c>
      <c r="B26" s="13" t="s">
        <v>105</v>
      </c>
      <c r="C26" s="36">
        <v>0</v>
      </c>
      <c r="D26" s="4">
        <v>1</v>
      </c>
      <c r="E26" s="15">
        <v>1961</v>
      </c>
      <c r="F26" s="37" t="s">
        <v>115</v>
      </c>
      <c r="G26" s="37">
        <v>1</v>
      </c>
      <c r="H26" s="16">
        <v>1</v>
      </c>
      <c r="I26" s="4">
        <v>18</v>
      </c>
      <c r="J26" s="4">
        <v>140</v>
      </c>
      <c r="K26" s="15">
        <v>11765</v>
      </c>
      <c r="L26" s="18">
        <v>42788</v>
      </c>
      <c r="M26" s="17">
        <v>5</v>
      </c>
      <c r="N26" s="15">
        <v>4</v>
      </c>
      <c r="O26" s="4">
        <v>1</v>
      </c>
      <c r="P26" s="4">
        <v>69</v>
      </c>
      <c r="Q26" s="4" t="s">
        <v>61</v>
      </c>
      <c r="R26" s="4" t="s">
        <v>62</v>
      </c>
      <c r="S26" s="4">
        <f t="shared" si="8"/>
        <v>35</v>
      </c>
      <c r="T26" s="4">
        <f t="shared" si="9"/>
        <v>34</v>
      </c>
      <c r="U26" s="15">
        <v>55</v>
      </c>
      <c r="V26" s="15">
        <v>4</v>
      </c>
      <c r="W26" s="15">
        <v>6</v>
      </c>
      <c r="X26" s="15">
        <v>0</v>
      </c>
      <c r="Y26" s="15">
        <f t="shared" si="0"/>
        <v>65</v>
      </c>
      <c r="Z26" s="15">
        <f t="shared" si="1"/>
        <v>65</v>
      </c>
      <c r="AA26" s="19">
        <f t="shared" si="2"/>
        <v>46</v>
      </c>
      <c r="AB26" s="20">
        <f t="shared" si="3"/>
        <v>84.615384615384613</v>
      </c>
      <c r="AC26" s="20">
        <f t="shared" si="4"/>
        <v>84.615384615384613</v>
      </c>
      <c r="AD26" s="20">
        <f t="shared" si="5"/>
        <v>79.710144927536234</v>
      </c>
      <c r="AE26" s="25">
        <v>42856</v>
      </c>
      <c r="AF26" s="14">
        <v>42817</v>
      </c>
      <c r="AG26" s="19">
        <v>2017</v>
      </c>
      <c r="AH26" s="35">
        <v>55.764383561643832</v>
      </c>
      <c r="AI26" s="18">
        <v>47238</v>
      </c>
      <c r="AJ26" s="18">
        <v>47238</v>
      </c>
      <c r="AK26" s="23">
        <v>2029</v>
      </c>
      <c r="AL26" s="22">
        <v>67.876712328767127</v>
      </c>
      <c r="AM26" s="24">
        <f t="shared" si="6"/>
        <v>12.005479452054795</v>
      </c>
      <c r="AN26" s="22">
        <v>6</v>
      </c>
      <c r="AO26" s="24">
        <f t="shared" si="7"/>
        <v>6.0054794520547947</v>
      </c>
      <c r="AP26" s="4">
        <v>2</v>
      </c>
    </row>
    <row r="27" spans="1:42" ht="14" x14ac:dyDescent="0.3">
      <c r="A27" s="4">
        <v>15</v>
      </c>
      <c r="B27" s="13" t="s">
        <v>106</v>
      </c>
      <c r="C27" s="36">
        <v>1</v>
      </c>
      <c r="D27" s="4">
        <v>2</v>
      </c>
      <c r="E27" s="15">
        <v>1957</v>
      </c>
      <c r="F27" s="37">
        <v>1</v>
      </c>
      <c r="G27" s="37">
        <v>1</v>
      </c>
      <c r="H27" s="16">
        <v>1</v>
      </c>
      <c r="I27" s="4">
        <v>18</v>
      </c>
      <c r="J27" s="4">
        <v>140</v>
      </c>
      <c r="K27" s="15">
        <v>11765</v>
      </c>
      <c r="L27" s="18">
        <v>42788</v>
      </c>
      <c r="M27" s="17">
        <v>5</v>
      </c>
      <c r="N27" s="15" t="s">
        <v>40</v>
      </c>
      <c r="O27" s="4">
        <v>1</v>
      </c>
      <c r="P27" s="4">
        <v>69</v>
      </c>
      <c r="Q27" s="4" t="s">
        <v>61</v>
      </c>
      <c r="R27" s="4" t="s">
        <v>62</v>
      </c>
      <c r="S27" s="4">
        <f t="shared" si="8"/>
        <v>35</v>
      </c>
      <c r="T27" s="4">
        <f t="shared" si="9"/>
        <v>34</v>
      </c>
      <c r="U27" s="15">
        <v>55</v>
      </c>
      <c r="V27" s="15">
        <v>4</v>
      </c>
      <c r="W27" s="15">
        <v>6</v>
      </c>
      <c r="X27" s="15">
        <v>0</v>
      </c>
      <c r="Y27" s="15">
        <f t="shared" si="0"/>
        <v>65</v>
      </c>
      <c r="Z27" s="15">
        <f t="shared" si="1"/>
        <v>65</v>
      </c>
      <c r="AA27" s="19">
        <f t="shared" si="2"/>
        <v>46</v>
      </c>
      <c r="AB27" s="20">
        <f t="shared" si="3"/>
        <v>84.615384615384613</v>
      </c>
      <c r="AC27" s="20">
        <f t="shared" si="4"/>
        <v>84.615384615384613</v>
      </c>
      <c r="AD27" s="20">
        <f t="shared" si="5"/>
        <v>79.710144927536234</v>
      </c>
      <c r="AE27" s="25">
        <v>42856</v>
      </c>
      <c r="AF27" s="14">
        <v>42817</v>
      </c>
      <c r="AG27" s="19">
        <v>2017</v>
      </c>
      <c r="AH27" s="35">
        <v>59.767123287671232</v>
      </c>
      <c r="AI27" s="18">
        <v>44196</v>
      </c>
      <c r="AJ27" s="18">
        <v>44196</v>
      </c>
      <c r="AK27" s="23">
        <v>2020</v>
      </c>
      <c r="AL27" s="22">
        <v>63.545205479452058</v>
      </c>
      <c r="AM27" s="24">
        <f t="shared" si="6"/>
        <v>3.6712328767123288</v>
      </c>
      <c r="AN27" s="22">
        <v>6</v>
      </c>
      <c r="AO27" s="24">
        <f t="shared" si="7"/>
        <v>-2.3287671232876712</v>
      </c>
      <c r="AP27" s="4">
        <v>2</v>
      </c>
    </row>
    <row r="28" spans="1:42" ht="14" x14ac:dyDescent="0.3">
      <c r="A28" s="4">
        <v>15</v>
      </c>
      <c r="B28" s="13" t="s">
        <v>107</v>
      </c>
      <c r="C28" s="36">
        <v>0</v>
      </c>
      <c r="D28" s="4">
        <v>1</v>
      </c>
      <c r="E28" s="15">
        <v>1957</v>
      </c>
      <c r="F28" s="37">
        <v>1</v>
      </c>
      <c r="G28" s="37">
        <v>1</v>
      </c>
      <c r="H28" s="16">
        <v>1</v>
      </c>
      <c r="I28" s="4">
        <v>18</v>
      </c>
      <c r="J28" s="4">
        <v>140</v>
      </c>
      <c r="K28" s="15">
        <v>11765</v>
      </c>
      <c r="L28" s="18">
        <v>42788</v>
      </c>
      <c r="M28" s="17">
        <v>5</v>
      </c>
      <c r="N28" s="15">
        <v>1</v>
      </c>
      <c r="O28" s="4">
        <v>1</v>
      </c>
      <c r="P28" s="4">
        <v>69</v>
      </c>
      <c r="Q28" s="4" t="s">
        <v>61</v>
      </c>
      <c r="R28" s="4" t="s">
        <v>62</v>
      </c>
      <c r="S28" s="4">
        <f t="shared" si="8"/>
        <v>35</v>
      </c>
      <c r="T28" s="4">
        <f t="shared" si="9"/>
        <v>34</v>
      </c>
      <c r="U28" s="15">
        <v>55</v>
      </c>
      <c r="V28" s="15">
        <v>4</v>
      </c>
      <c r="W28" s="15">
        <v>6</v>
      </c>
      <c r="X28" s="15">
        <v>0</v>
      </c>
      <c r="Y28" s="15">
        <f t="shared" si="0"/>
        <v>65</v>
      </c>
      <c r="Z28" s="15">
        <f t="shared" si="1"/>
        <v>65</v>
      </c>
      <c r="AA28" s="19">
        <f t="shared" si="2"/>
        <v>46</v>
      </c>
      <c r="AB28" s="20">
        <f t="shared" si="3"/>
        <v>84.615384615384613</v>
      </c>
      <c r="AC28" s="20">
        <f t="shared" si="4"/>
        <v>84.615384615384613</v>
      </c>
      <c r="AD28" s="20">
        <f t="shared" si="5"/>
        <v>79.710144927536234</v>
      </c>
      <c r="AE28" s="25">
        <v>42856</v>
      </c>
      <c r="AF28" s="14">
        <v>42817</v>
      </c>
      <c r="AG28" s="19">
        <v>2017</v>
      </c>
      <c r="AH28" s="35">
        <v>59.767123287671232</v>
      </c>
      <c r="AI28" s="14">
        <v>47238</v>
      </c>
      <c r="AJ28" s="14">
        <v>47238</v>
      </c>
      <c r="AK28" s="23">
        <v>2029</v>
      </c>
      <c r="AL28" s="22">
        <v>71.879452054794527</v>
      </c>
      <c r="AM28" s="24">
        <f t="shared" si="6"/>
        <v>12.005479452054795</v>
      </c>
      <c r="AN28" s="22">
        <v>6</v>
      </c>
      <c r="AO28" s="24">
        <f t="shared" si="7"/>
        <v>6.0054794520547947</v>
      </c>
      <c r="AP28" s="4">
        <v>1</v>
      </c>
    </row>
    <row r="29" spans="1:42" ht="14" x14ac:dyDescent="0.3">
      <c r="A29" s="4">
        <v>15</v>
      </c>
      <c r="B29" s="13" t="s">
        <v>108</v>
      </c>
      <c r="C29" s="36">
        <v>0</v>
      </c>
      <c r="D29" s="4">
        <v>2</v>
      </c>
      <c r="E29" s="15">
        <v>1961</v>
      </c>
      <c r="F29" s="37">
        <v>1</v>
      </c>
      <c r="G29" s="37">
        <v>1</v>
      </c>
      <c r="H29" s="16">
        <v>1</v>
      </c>
      <c r="I29" s="4">
        <v>18</v>
      </c>
      <c r="J29" s="4">
        <v>140</v>
      </c>
      <c r="K29" s="15">
        <v>11765</v>
      </c>
      <c r="L29" s="18">
        <v>42788</v>
      </c>
      <c r="M29" s="17">
        <v>5</v>
      </c>
      <c r="N29" s="15">
        <v>4</v>
      </c>
      <c r="O29" s="4">
        <v>1</v>
      </c>
      <c r="P29" s="4">
        <v>69</v>
      </c>
      <c r="Q29" s="4" t="s">
        <v>61</v>
      </c>
      <c r="R29" s="4" t="s">
        <v>62</v>
      </c>
      <c r="S29" s="4">
        <f t="shared" si="8"/>
        <v>35</v>
      </c>
      <c r="T29" s="4">
        <f t="shared" si="9"/>
        <v>34</v>
      </c>
      <c r="U29" s="15">
        <v>55</v>
      </c>
      <c r="V29" s="15">
        <v>4</v>
      </c>
      <c r="W29" s="15">
        <v>6</v>
      </c>
      <c r="X29" s="15">
        <v>0</v>
      </c>
      <c r="Y29" s="15">
        <f t="shared" si="0"/>
        <v>65</v>
      </c>
      <c r="Z29" s="15">
        <f t="shared" si="1"/>
        <v>65</v>
      </c>
      <c r="AA29" s="19">
        <f t="shared" si="2"/>
        <v>46</v>
      </c>
      <c r="AB29" s="20">
        <f t="shared" si="3"/>
        <v>84.615384615384613</v>
      </c>
      <c r="AC29" s="20">
        <f t="shared" si="4"/>
        <v>84.615384615384613</v>
      </c>
      <c r="AD29" s="20">
        <f t="shared" si="5"/>
        <v>79.710144927536234</v>
      </c>
      <c r="AE29" s="25">
        <v>42856</v>
      </c>
      <c r="AF29" s="14">
        <v>42817</v>
      </c>
      <c r="AG29" s="19">
        <v>2017</v>
      </c>
      <c r="AH29" s="35">
        <v>55.764383561643832</v>
      </c>
      <c r="AI29" s="14">
        <v>44196</v>
      </c>
      <c r="AJ29" s="14">
        <v>44196</v>
      </c>
      <c r="AK29" s="23">
        <v>2020</v>
      </c>
      <c r="AL29" s="22">
        <v>59.542465753424658</v>
      </c>
      <c r="AM29" s="24">
        <f t="shared" si="6"/>
        <v>3.6712328767123288</v>
      </c>
      <c r="AN29" s="22">
        <v>6</v>
      </c>
      <c r="AO29" s="24">
        <f t="shared" si="7"/>
        <v>-2.3287671232876712</v>
      </c>
      <c r="AP29" s="4">
        <v>1</v>
      </c>
    </row>
    <row r="30" spans="1:42" ht="14" x14ac:dyDescent="0.3">
      <c r="A30" s="4">
        <v>15</v>
      </c>
      <c r="B30" s="13" t="s">
        <v>109</v>
      </c>
      <c r="C30" s="36">
        <v>0</v>
      </c>
      <c r="D30" s="4">
        <v>1</v>
      </c>
      <c r="E30" s="4">
        <v>1961</v>
      </c>
      <c r="F30" s="37">
        <v>2</v>
      </c>
      <c r="G30" s="37">
        <v>3</v>
      </c>
      <c r="H30" s="16">
        <v>1</v>
      </c>
      <c r="I30" s="4">
        <v>18</v>
      </c>
      <c r="J30" s="4">
        <v>140</v>
      </c>
      <c r="K30" s="15">
        <v>11765</v>
      </c>
      <c r="L30" s="18">
        <v>42788</v>
      </c>
      <c r="M30" s="17">
        <v>5</v>
      </c>
      <c r="N30" s="15">
        <v>1</v>
      </c>
      <c r="O30" s="4">
        <v>1</v>
      </c>
      <c r="P30" s="4">
        <v>69</v>
      </c>
      <c r="Q30" s="4" t="s">
        <v>61</v>
      </c>
      <c r="R30" s="4" t="s">
        <v>62</v>
      </c>
      <c r="S30" s="4">
        <f t="shared" si="8"/>
        <v>35</v>
      </c>
      <c r="T30" s="4">
        <f t="shared" si="9"/>
        <v>34</v>
      </c>
      <c r="U30" s="15">
        <v>55</v>
      </c>
      <c r="V30" s="15">
        <v>4</v>
      </c>
      <c r="W30" s="15">
        <v>6</v>
      </c>
      <c r="X30" s="15">
        <v>0</v>
      </c>
      <c r="Y30" s="15">
        <f t="shared" si="0"/>
        <v>65</v>
      </c>
      <c r="Z30" s="15">
        <f t="shared" si="1"/>
        <v>65</v>
      </c>
      <c r="AA30" s="19">
        <f t="shared" si="2"/>
        <v>46</v>
      </c>
      <c r="AB30" s="20">
        <f t="shared" si="3"/>
        <v>84.615384615384613</v>
      </c>
      <c r="AC30" s="20">
        <f t="shared" si="4"/>
        <v>84.615384615384613</v>
      </c>
      <c r="AD30" s="20">
        <f t="shared" si="5"/>
        <v>79.710144927536234</v>
      </c>
      <c r="AE30" s="25">
        <v>42856</v>
      </c>
      <c r="AF30" s="14">
        <v>42817</v>
      </c>
      <c r="AG30" s="19">
        <v>2017</v>
      </c>
      <c r="AH30" s="35">
        <v>55.764383561643832</v>
      </c>
      <c r="AI30" s="14">
        <v>44196</v>
      </c>
      <c r="AJ30" s="14">
        <v>44196</v>
      </c>
      <c r="AK30" s="23">
        <v>2020</v>
      </c>
      <c r="AL30" s="22">
        <v>59.542465753424658</v>
      </c>
      <c r="AM30" s="24">
        <f t="shared" si="6"/>
        <v>3.6712328767123288</v>
      </c>
      <c r="AN30" s="22">
        <v>6</v>
      </c>
      <c r="AO30" s="24">
        <f t="shared" si="7"/>
        <v>-2.3287671232876712</v>
      </c>
      <c r="AP30" s="4">
        <v>2</v>
      </c>
    </row>
    <row r="31" spans="1:42" s="5" customFormat="1" ht="14" x14ac:dyDescent="0.3">
      <c r="A31" s="28">
        <v>15</v>
      </c>
      <c r="B31" s="13" t="s">
        <v>110</v>
      </c>
      <c r="C31" s="36">
        <v>2</v>
      </c>
      <c r="D31" s="4">
        <v>1</v>
      </c>
      <c r="E31" s="15">
        <v>1967</v>
      </c>
      <c r="F31" s="37">
        <v>5</v>
      </c>
      <c r="G31" s="37">
        <v>1</v>
      </c>
      <c r="H31" s="16">
        <v>1</v>
      </c>
      <c r="I31" s="28">
        <v>19</v>
      </c>
      <c r="J31" s="28">
        <v>22</v>
      </c>
      <c r="K31" s="28">
        <v>1496</v>
      </c>
      <c r="L31" s="29">
        <v>43152</v>
      </c>
      <c r="M31" s="30">
        <v>5</v>
      </c>
      <c r="N31" s="31">
        <v>1</v>
      </c>
      <c r="O31" s="28">
        <v>1</v>
      </c>
      <c r="P31" s="28">
        <v>73</v>
      </c>
      <c r="Q31" s="28" t="s">
        <v>63</v>
      </c>
      <c r="R31" s="28" t="s">
        <v>64</v>
      </c>
      <c r="S31" s="28">
        <f>25+9+10</f>
        <v>44</v>
      </c>
      <c r="T31" s="28">
        <f>21+5+3</f>
        <v>29</v>
      </c>
      <c r="U31" s="31">
        <v>64</v>
      </c>
      <c r="V31" s="31">
        <v>4</v>
      </c>
      <c r="W31" s="31">
        <v>1</v>
      </c>
      <c r="X31" s="31">
        <v>1</v>
      </c>
      <c r="Y31" s="31">
        <f t="shared" si="0"/>
        <v>70</v>
      </c>
      <c r="Z31" s="31">
        <f t="shared" si="1"/>
        <v>69</v>
      </c>
      <c r="AA31" s="32">
        <f t="shared" si="2"/>
        <v>48.666666666666664</v>
      </c>
      <c r="AB31" s="33">
        <f t="shared" si="3"/>
        <v>92.753623188405797</v>
      </c>
      <c r="AC31" s="33">
        <f t="shared" si="4"/>
        <v>91.428571428571431</v>
      </c>
      <c r="AD31" s="33">
        <f t="shared" si="5"/>
        <v>87.671232876712324</v>
      </c>
      <c r="AE31" s="25">
        <v>43152</v>
      </c>
      <c r="AF31" s="25">
        <v>43152</v>
      </c>
      <c r="AG31" s="4">
        <v>2018</v>
      </c>
      <c r="AH31" s="35">
        <v>50.30958904109589</v>
      </c>
      <c r="AI31" s="25">
        <v>43951</v>
      </c>
      <c r="AJ31" s="25">
        <v>43951</v>
      </c>
      <c r="AK31" s="4">
        <v>2020</v>
      </c>
      <c r="AL31" s="22">
        <v>52.4986301369863</v>
      </c>
      <c r="AM31" s="24">
        <f t="shared" si="6"/>
        <v>2.1890410958904107</v>
      </c>
      <c r="AN31" s="4">
        <v>2.2000000000000002</v>
      </c>
      <c r="AO31" s="20">
        <f t="shared" si="7"/>
        <v>-1.095890410958944E-2</v>
      </c>
      <c r="AP31" s="4">
        <v>1</v>
      </c>
    </row>
  </sheetData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&amp;L&amp;"-,Fett"Landesverfassungsgericht Schleswig-Holstein
Wahlen der Richterinnen und Richter (2008 bis 2018)&amp;CDFG-Projekt: Landesverfassungsgerichte und Justizialisierung
(GZ: RE 1376/4-1; AOBJ: 644495)&amp;R&amp;"-,Fett"&amp;P</oddHeader>
    <oddFooter>&amp;L&amp;"-,Fett"Zitiervorschlag: W. Reutter, Landesverfassungsgericht 
Schleswig-Holstein. Wahlen der Richterinnen und 
Richter (2003 bis 2008). Berlin. https://hu.berlin/lverfge&amp;R&amp;"-,Fett"Erstellt von: Werner Reutter
Humboldt-Universität zu Berlin
Stand: &amp;D</oddFooter>
  </headerFooter>
  <colBreaks count="1" manualBreakCount="1">
    <brk id="12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SH Rohdaten</vt:lpstr>
      <vt:lpstr>SH kodiert</vt:lpstr>
      <vt:lpstr>'SH kodiert'!Druckbereich</vt:lpstr>
      <vt:lpstr>'SH Rohdaten'!Druckbereich</vt:lpstr>
      <vt:lpstr>'SH kodiert'!Drucktitel</vt:lpstr>
      <vt:lpstr>'SH Rohdaten'!Drucktitel</vt:lpstr>
    </vt:vector>
  </TitlesOfParts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Epstein</dc:creator>
  <cp:lastModifiedBy>Maria</cp:lastModifiedBy>
  <cp:lastPrinted>2018-06-28T10:56:09Z</cp:lastPrinted>
  <dcterms:created xsi:type="dcterms:W3CDTF">2013-03-02T23:28:58Z</dcterms:created>
  <dcterms:modified xsi:type="dcterms:W3CDTF">2020-09-25T12:39:14Z</dcterms:modified>
</cp:coreProperties>
</file>